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6.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7.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C:\Users\User\OneDrive\Desktop\School\PMAN635\Week 11 deliverables\"/>
    </mc:Choice>
  </mc:AlternateContent>
  <xr:revisionPtr revIDLastSave="0" documentId="13_ncr:1_{D30F58F1-3FEC-471C-90B4-818F913F53CD}" xr6:coauthVersionLast="47" xr6:coauthVersionMax="47" xr10:uidLastSave="{00000000-0000-0000-0000-000000000000}"/>
  <bookViews>
    <workbookView xWindow="-98" yWindow="-98" windowWidth="22695" windowHeight="15196" tabRatio="741" activeTab="8" xr2:uid="{9BA07E69-0242-45AA-A648-D617FCF33B16}"/>
  </bookViews>
  <sheets>
    <sheet name=" Product Backlog" sheetId="2" r:id="rId1"/>
    <sheet name="Sprint 1-1" sheetId="1" r:id="rId2"/>
    <sheet name="Sprint 1-2" sheetId="6" r:id="rId3"/>
    <sheet name="Sprint 1-3" sheetId="7" r:id="rId4"/>
    <sheet name="Sprint 2-1" sheetId="8" r:id="rId5"/>
    <sheet name="Sprint 2-2" sheetId="9" r:id="rId6"/>
    <sheet name="Sprint 2-3" sheetId="10" r:id="rId7"/>
    <sheet name="Calculation" sheetId="11" r:id="rId8"/>
    <sheet name="Doube S Curve" sheetId="12" r:id="rId9"/>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3" i="12" l="1"/>
  <c r="K3" i="12"/>
  <c r="M3" i="12"/>
  <c r="Q6" i="10"/>
  <c r="Q7" i="10"/>
  <c r="J3" i="12"/>
  <c r="M2" i="12"/>
  <c r="L2" i="12"/>
  <c r="K2" i="12"/>
  <c r="J2" i="12"/>
  <c r="Q9" i="10"/>
  <c r="Q8" i="10"/>
  <c r="Q9" i="7"/>
  <c r="Q8" i="7"/>
  <c r="Q7" i="7"/>
  <c r="Q6" i="7"/>
  <c r="B9" i="11"/>
  <c r="I3" i="12"/>
  <c r="H3" i="12"/>
  <c r="I2" i="12"/>
  <c r="H2" i="12"/>
  <c r="G3" i="12"/>
  <c r="G2" i="12"/>
  <c r="F3" i="12"/>
  <c r="F2" i="12"/>
  <c r="E2" i="12"/>
  <c r="E3" i="12"/>
  <c r="D3" i="12"/>
  <c r="C3" i="12"/>
  <c r="B3" i="12"/>
  <c r="D2" i="12"/>
  <c r="C2" i="12"/>
  <c r="B2" i="12"/>
  <c r="T9" i="9"/>
  <c r="T7" i="9"/>
  <c r="T6" i="9"/>
  <c r="T6" i="8"/>
  <c r="T7" i="8" s="1"/>
  <c r="T8" i="8" s="1"/>
  <c r="T9" i="8" s="1"/>
  <c r="T9" i="6"/>
  <c r="T8" i="6"/>
  <c r="T7" i="6"/>
  <c r="T6" i="6"/>
  <c r="T9" i="1"/>
  <c r="T8" i="1"/>
  <c r="T6" i="1"/>
  <c r="T7" i="1"/>
  <c r="P9" i="10"/>
  <c r="Q11" i="10" s="1"/>
  <c r="B10" i="11"/>
  <c r="S9" i="9"/>
  <c r="S8" i="9"/>
  <c r="S7" i="9"/>
  <c r="S6" i="9"/>
  <c r="S9" i="8"/>
  <c r="S8" i="8"/>
  <c r="S7" i="8"/>
  <c r="S6" i="8"/>
  <c r="S9" i="6"/>
  <c r="S8" i="6"/>
  <c r="S7" i="6"/>
  <c r="S6" i="6"/>
  <c r="S7" i="1"/>
  <c r="S8" i="1"/>
  <c r="S9" i="1"/>
  <c r="S6" i="1"/>
  <c r="S11" i="6"/>
  <c r="S11" i="8"/>
  <c r="S11" i="9"/>
  <c r="L25" i="9"/>
  <c r="L24" i="9"/>
  <c r="N17" i="9"/>
  <c r="O17" i="9"/>
  <c r="N11" i="9"/>
  <c r="O8" i="9"/>
  <c r="O7" i="9"/>
  <c r="O6" i="9"/>
  <c r="O11" i="9" s="1"/>
  <c r="L25" i="8"/>
  <c r="L24" i="8"/>
  <c r="N17" i="8"/>
  <c r="O14" i="8"/>
  <c r="O13" i="8"/>
  <c r="O12" i="8"/>
  <c r="O17" i="8" s="1"/>
  <c r="N11" i="8"/>
  <c r="O8" i="8"/>
  <c r="O7" i="8"/>
  <c r="O6" i="8"/>
  <c r="O11" i="8" s="1"/>
  <c r="L24" i="6"/>
  <c r="N17" i="6"/>
  <c r="O14" i="6"/>
  <c r="O13" i="6"/>
  <c r="O12" i="6"/>
  <c r="O17" i="6" s="1"/>
  <c r="N11" i="6"/>
  <c r="L25" i="6" s="1"/>
  <c r="O8" i="6"/>
  <c r="O11" i="6" s="1"/>
  <c r="O7" i="6"/>
  <c r="O6" i="6"/>
  <c r="S11" i="1"/>
  <c r="M25" i="1"/>
  <c r="N17" i="1"/>
  <c r="N11" i="1"/>
  <c r="H2" i="11"/>
  <c r="H3" i="11"/>
  <c r="H5" i="11"/>
  <c r="G4" i="11"/>
  <c r="D4" i="11"/>
  <c r="E4" i="11"/>
  <c r="F4" i="11"/>
  <c r="C4" i="11"/>
  <c r="B4" i="11"/>
  <c r="B11" i="11" s="1"/>
  <c r="O13" i="1"/>
  <c r="O14" i="1"/>
  <c r="O15" i="1"/>
  <c r="O16" i="1"/>
  <c r="O12" i="1"/>
  <c r="O17" i="1" s="1"/>
  <c r="O10" i="1"/>
  <c r="O9" i="1"/>
  <c r="O8" i="1"/>
  <c r="O7" i="1"/>
  <c r="O6" i="1"/>
  <c r="R9" i="9"/>
  <c r="Q11" i="7"/>
  <c r="M23" i="1"/>
  <c r="M23" i="10"/>
  <c r="M23" i="9"/>
  <c r="M23" i="8"/>
  <c r="M23" i="7"/>
  <c r="M23" i="6"/>
  <c r="B15" i="11" l="1"/>
  <c r="H4" i="11"/>
  <c r="B14" i="11"/>
  <c r="T8" i="9"/>
  <c r="O11" i="1"/>
  <c r="M24" i="1" s="1"/>
</calcChain>
</file>

<file path=xl/sharedStrings.xml><?xml version="1.0" encoding="utf-8"?>
<sst xmlns="http://schemas.openxmlformats.org/spreadsheetml/2006/main" count="644" uniqueCount="157">
  <si>
    <t xml:space="preserve">Product Backlog </t>
  </si>
  <si>
    <t>Epic, feature, requirement</t>
  </si>
  <si>
    <t>Story ID</t>
  </si>
  <si>
    <t>User Story</t>
  </si>
  <si>
    <t>Story Points</t>
  </si>
  <si>
    <t>Owner</t>
  </si>
  <si>
    <t xml:space="preserve"> Sprint</t>
  </si>
  <si>
    <t>Epic 001</t>
  </si>
  <si>
    <t>US001</t>
  </si>
  <si>
    <t>As a project manager, I want to define the project scope so that all stakeholders are aligned.</t>
  </si>
  <si>
    <t>Alina</t>
  </si>
  <si>
    <t>1-1</t>
  </si>
  <si>
    <t>US002</t>
  </si>
  <si>
    <t>As a marketer, I want to conduct market research so that I can identify audience preferences.</t>
  </si>
  <si>
    <t>Bailey</t>
  </si>
  <si>
    <t>For example, 1-2 means the second sprint in the first stream of sprints</t>
  </si>
  <si>
    <t>US003</t>
  </si>
  <si>
    <t>As a researcher, I want to identify the target audience so that we can refine our content strategy.</t>
  </si>
  <si>
    <t>Consultant</t>
  </si>
  <si>
    <t>1-2</t>
  </si>
  <si>
    <t>Requirement 002</t>
  </si>
  <si>
    <t>US004</t>
  </si>
  <si>
    <t>As a producer, I want to select a podcast format so that we maintain consistency.</t>
  </si>
  <si>
    <r>
      <t xml:space="preserve">"Define project scope" → </t>
    </r>
    <r>
      <rPr>
        <b/>
        <sz val="11"/>
        <color theme="1"/>
        <rFont val="Calibri"/>
        <family val="2"/>
        <scheme val="minor"/>
      </rPr>
      <t>Sprint 1-1</t>
    </r>
    <r>
      <rPr>
        <sz val="11"/>
        <color theme="1"/>
        <rFont val="Calibri"/>
        <family val="2"/>
        <scheme val="minor"/>
      </rPr>
      <t xml:space="preserve"> (initial planning)</t>
    </r>
  </si>
  <si>
    <t>US005</t>
  </si>
  <si>
    <t>As a content strategist, I want to define podcast topics so that we have a structured content plan.</t>
  </si>
  <si>
    <t>1-3</t>
  </si>
  <si>
    <r>
      <t xml:space="preserve">"Identify target audience" → </t>
    </r>
    <r>
      <rPr>
        <b/>
        <sz val="11"/>
        <color theme="1"/>
        <rFont val="Calibri"/>
        <family val="2"/>
        <scheme val="minor"/>
      </rPr>
      <t>Sprint 1-2</t>
    </r>
    <r>
      <rPr>
        <sz val="11"/>
        <color theme="1"/>
        <rFont val="Calibri"/>
        <family val="2"/>
        <scheme val="minor"/>
      </rPr>
      <t xml:space="preserve"> (follows market research)</t>
    </r>
  </si>
  <si>
    <t>US006</t>
  </si>
  <si>
    <t>As a scriptwriter, I want to draft episode scripts so that recordings are efficient and engaging.</t>
  </si>
  <si>
    <r>
      <t xml:space="preserve">"Set up recording equipment" → </t>
    </r>
    <r>
      <rPr>
        <b/>
        <sz val="11"/>
        <color theme="1"/>
        <rFont val="Calibri"/>
        <family val="2"/>
        <scheme val="minor"/>
      </rPr>
      <t>Sprint 2-2</t>
    </r>
    <r>
      <rPr>
        <sz val="11"/>
        <color theme="1"/>
        <rFont val="Calibri"/>
        <family val="2"/>
        <scheme val="minor"/>
      </rPr>
      <t xml:space="preserve"> (technical execution)</t>
    </r>
  </si>
  <si>
    <r>
      <t xml:space="preserve">"Create a launch campaign" → </t>
    </r>
    <r>
      <rPr>
        <b/>
        <sz val="11"/>
        <color theme="1"/>
        <rFont val="Calibri"/>
        <family val="2"/>
        <scheme val="minor"/>
      </rPr>
      <t>Sprint 2-3</t>
    </r>
    <r>
      <rPr>
        <sz val="11"/>
        <color theme="1"/>
        <rFont val="Calibri"/>
        <family val="2"/>
        <scheme val="minor"/>
      </rPr>
      <t xml:space="preserve"> (final phase)</t>
    </r>
  </si>
  <si>
    <t>Feature 003</t>
  </si>
  <si>
    <t>US007</t>
  </si>
  <si>
    <t>As an audio engineer, I want to set up recording equipment so that we achieve high-quality sound.</t>
  </si>
  <si>
    <t>Varun</t>
  </si>
  <si>
    <t>2-1</t>
  </si>
  <si>
    <t>US008</t>
  </si>
  <si>
    <t>As a technician, I want to test the recording software so that we avoid technical issues.</t>
  </si>
  <si>
    <t>Requirement 004</t>
  </si>
  <si>
    <t>US009</t>
  </si>
  <si>
    <t>As a marketing lead, I want to create a launch campaign so that we can build an audience.</t>
  </si>
  <si>
    <t>2-2</t>
  </si>
  <si>
    <t>US010</t>
  </si>
  <si>
    <t>As a social media manager, I want to schedule promotional posts so that we engage our audience.</t>
  </si>
  <si>
    <t>2-3</t>
  </si>
  <si>
    <r>
      <t xml:space="preserve">Note that product backlog entries (in Column A) are granularized as they move up, so not all entries in Column A will </t>
    </r>
    <r>
      <rPr>
        <b/>
        <u/>
        <sz val="11"/>
        <color theme="1"/>
        <rFont val="Calibri"/>
        <family val="2"/>
        <scheme val="minor"/>
      </rPr>
      <t>initially</t>
    </r>
    <r>
      <rPr>
        <b/>
        <sz val="11"/>
        <color theme="1"/>
        <rFont val="Calibri"/>
        <family val="2"/>
        <scheme val="minor"/>
      </rPr>
      <t xml:space="preserve"> be broken down into user stories. This decomposition into user stories may happen after sprints have begun. You can adjust the number and type of entries in all the columns to your project needs. For example, you could have three instead of four user stories for Epic 001.</t>
    </r>
  </si>
  <si>
    <r>
      <t xml:space="preserve">PRODUCT BACKLOG </t>
    </r>
    <r>
      <rPr>
        <b/>
        <u/>
        <sz val="11"/>
        <color theme="1"/>
        <rFont val="Calibri"/>
        <family val="2"/>
        <scheme val="minor"/>
      </rPr>
      <t>AFTER</t>
    </r>
    <r>
      <rPr>
        <b/>
        <sz val="11"/>
        <color theme="1"/>
        <rFont val="Calibri"/>
        <family val="2"/>
        <scheme val="minor"/>
      </rPr>
      <t xml:space="preserve"> THIS SPRINT STARTS</t>
    </r>
  </si>
  <si>
    <t xml:space="preserve">Sprint Backlog </t>
  </si>
  <si>
    <t>Story</t>
  </si>
  <si>
    <t>Sprint 1-1 (first sprint in first stream of sprints)</t>
  </si>
  <si>
    <t>Definition of Done: The Project Scope document is drafted and reviewed by all stakeholders.
Market research surveys are completed and summarized into a report.
The target audience profile is identified with supporting data.</t>
  </si>
  <si>
    <t>ID</t>
  </si>
  <si>
    <t>Tasks</t>
  </si>
  <si>
    <t>Status</t>
  </si>
  <si>
    <t>ACTUAL</t>
  </si>
  <si>
    <r>
      <rPr>
        <b/>
        <sz val="12"/>
        <color theme="1"/>
        <rFont val="Calibri"/>
        <family val="2"/>
        <scheme val="minor"/>
      </rPr>
      <t>CUMULATIVE</t>
    </r>
    <r>
      <rPr>
        <sz val="12"/>
        <color theme="1"/>
        <rFont val="Calibri"/>
        <family val="2"/>
        <scheme val="minor"/>
      </rPr>
      <t xml:space="preserve">           </t>
    </r>
    <r>
      <rPr>
        <b/>
        <sz val="12"/>
        <color theme="1"/>
        <rFont val="Calibri"/>
        <family val="2"/>
        <scheme val="minor"/>
      </rPr>
      <t xml:space="preserve">Story points </t>
    </r>
  </si>
  <si>
    <r>
      <t>Task 1:</t>
    </r>
    <r>
      <rPr>
        <sz val="11"/>
        <color theme="1"/>
        <rFont val="Calibri"/>
        <family val="2"/>
        <scheme val="minor"/>
      </rPr>
      <t xml:space="preserve"> Research project requirements</t>
    </r>
  </si>
  <si>
    <t>Alina (Project Manager)</t>
  </si>
  <si>
    <t>In-Progress</t>
  </si>
  <si>
    <t>Week 1</t>
  </si>
  <si>
    <r>
      <t>Task 2:</t>
    </r>
    <r>
      <rPr>
        <sz val="11"/>
        <color theme="1"/>
        <rFont val="Calibri"/>
        <family val="2"/>
        <scheme val="minor"/>
      </rPr>
      <t xml:space="preserve"> Identify stakeholders</t>
    </r>
  </si>
  <si>
    <t>Dwayne (Core Team)</t>
  </si>
  <si>
    <t>Week 2</t>
  </si>
  <si>
    <r>
      <t>Task 3:</t>
    </r>
    <r>
      <rPr>
        <sz val="11"/>
        <color theme="1"/>
        <rFont val="Calibri"/>
        <family val="2"/>
        <scheme val="minor"/>
      </rPr>
      <t xml:space="preserve"> Draft initial scope document</t>
    </r>
  </si>
  <si>
    <t>Consultant 1</t>
  </si>
  <si>
    <t>Week 3</t>
  </si>
  <si>
    <r>
      <t>Task 4:</t>
    </r>
    <r>
      <rPr>
        <sz val="11"/>
        <color theme="1"/>
        <rFont val="Calibri"/>
        <family val="2"/>
        <scheme val="minor"/>
      </rPr>
      <t xml:space="preserve"> Review scope with team</t>
    </r>
  </si>
  <si>
    <t>Consultant 2</t>
  </si>
  <si>
    <t>Not Started</t>
  </si>
  <si>
    <t>Week 4</t>
  </si>
  <si>
    <r>
      <t>Task 5:</t>
    </r>
    <r>
      <rPr>
        <sz val="11"/>
        <color theme="1"/>
        <rFont val="Calibri"/>
        <family val="2"/>
        <scheme val="minor"/>
      </rPr>
      <t xml:space="preserve"> Finalize scope</t>
    </r>
  </si>
  <si>
    <t>Project Manager</t>
  </si>
  <si>
    <t>Average velocity for this stream =</t>
  </si>
  <si>
    <r>
      <t>Task 1:</t>
    </r>
    <r>
      <rPr>
        <sz val="11"/>
        <color theme="1"/>
        <rFont val="Calibri"/>
        <family val="2"/>
        <scheme val="minor"/>
      </rPr>
      <t xml:space="preserve"> Identify target audience</t>
    </r>
  </si>
  <si>
    <t>Bailey (Core Team)</t>
  </si>
  <si>
    <r>
      <t>Task 2:</t>
    </r>
    <r>
      <rPr>
        <sz val="11"/>
        <color theme="1"/>
        <rFont val="Calibri"/>
        <family val="2"/>
        <scheme val="minor"/>
      </rPr>
      <t xml:space="preserve"> Analyze competitor trends</t>
    </r>
  </si>
  <si>
    <t>Amulya (Marketing)</t>
  </si>
  <si>
    <r>
      <t>Task 3:</t>
    </r>
    <r>
      <rPr>
        <sz val="11"/>
        <color theme="1"/>
        <rFont val="Calibri"/>
        <family val="2"/>
        <scheme val="minor"/>
      </rPr>
      <t xml:space="preserve"> Conduct surveys</t>
    </r>
  </si>
  <si>
    <t>Choua (Communications)</t>
  </si>
  <si>
    <r>
      <t>Task 4:</t>
    </r>
    <r>
      <rPr>
        <sz val="11"/>
        <color theme="1"/>
        <rFont val="Calibri"/>
        <family val="2"/>
        <scheme val="minor"/>
      </rPr>
      <t xml:space="preserve"> Review data and insights</t>
    </r>
  </si>
  <si>
    <t>Bob (Core Team)</t>
  </si>
  <si>
    <r>
      <t>Task 5:</t>
    </r>
    <r>
      <rPr>
        <sz val="11"/>
        <color theme="1"/>
        <rFont val="Calibri"/>
        <family val="2"/>
        <scheme val="minor"/>
      </rPr>
      <t xml:space="preserve"> Create final market research report</t>
    </r>
  </si>
  <si>
    <t>Jessica (Core Team)</t>
  </si>
  <si>
    <t>Total Planned Sprint Story Points =</t>
  </si>
  <si>
    <t>Sprint 1-2 (second sprint in first stream of sprints)</t>
  </si>
  <si>
    <t>Definition of Done: Audience segmentation analysis is completed and validated with research data.
A final audience persona document is ready for content planning.
Podcast format options are compared and the best format is selected with justification.</t>
  </si>
  <si>
    <t>As a researcher, I want to identify the target audience so that we can refine our content strategy</t>
  </si>
  <si>
    <r>
      <t>Task 1:</t>
    </r>
    <r>
      <rPr>
        <sz val="11"/>
        <color theme="1"/>
        <rFont val="Calibri"/>
        <family val="2"/>
        <scheme val="minor"/>
      </rPr>
      <t xml:space="preserve"> Conduct audience segmentation</t>
    </r>
  </si>
  <si>
    <t>Alina (Core Team)</t>
  </si>
  <si>
    <r>
      <t>Task 2:</t>
    </r>
    <r>
      <rPr>
        <sz val="11"/>
        <color theme="1"/>
        <rFont val="Calibri"/>
        <family val="2"/>
        <scheme val="minor"/>
      </rPr>
      <t xml:space="preserve"> Analyze demographics &amp; behaviors</t>
    </r>
  </si>
  <si>
    <r>
      <t>Task 3:</t>
    </r>
    <r>
      <rPr>
        <sz val="11"/>
        <color theme="1"/>
        <rFont val="Calibri"/>
        <family val="2"/>
        <scheme val="minor"/>
      </rPr>
      <t xml:space="preserve"> Create audience persona profiles</t>
    </r>
  </si>
  <si>
    <r>
      <t>Task 1:</t>
    </r>
    <r>
      <rPr>
        <sz val="11"/>
        <color theme="1"/>
        <rFont val="Calibri"/>
        <family val="2"/>
        <scheme val="minor"/>
      </rPr>
      <t xml:space="preserve"> Research existing podcast formats</t>
    </r>
  </si>
  <si>
    <r>
      <t>Task 2:</t>
    </r>
    <r>
      <rPr>
        <sz val="11"/>
        <color theme="1"/>
        <rFont val="Calibri"/>
        <family val="2"/>
        <scheme val="minor"/>
      </rPr>
      <t xml:space="preserve"> Compare format suitability</t>
    </r>
  </si>
  <si>
    <r>
      <t>Task 3:</t>
    </r>
    <r>
      <rPr>
        <sz val="11"/>
        <color theme="1"/>
        <rFont val="Calibri"/>
        <family val="2"/>
        <scheme val="minor"/>
      </rPr>
      <t xml:space="preserve"> Choose the final format</t>
    </r>
  </si>
  <si>
    <t>Sprint 1-3 (third sprint in first stream of sprints)</t>
  </si>
  <si>
    <t>Definition of Done: A structured episode topic plan is created for at least 5 episodes.
Industry research confirms that topics align with audience interest.
Episode script templates are drafted, reviewed, and approved by the content team.</t>
  </si>
  <si>
    <r>
      <t>Task 1:</t>
    </r>
    <r>
      <rPr>
        <sz val="11"/>
        <color theme="1"/>
        <rFont val="Calibri"/>
        <family val="2"/>
        <scheme val="minor"/>
      </rPr>
      <t xml:space="preserve"> Brainstorm potential episode topics</t>
    </r>
  </si>
  <si>
    <r>
      <t>Task 2:</t>
    </r>
    <r>
      <rPr>
        <sz val="11"/>
        <color theme="1"/>
        <rFont val="Calibri"/>
        <family val="2"/>
        <scheme val="minor"/>
      </rPr>
      <t xml:space="preserve"> Research trending topics in the industry</t>
    </r>
  </si>
  <si>
    <r>
      <t>Task 3:</t>
    </r>
    <r>
      <rPr>
        <sz val="11"/>
        <color theme="1"/>
        <rFont val="Calibri"/>
        <family val="2"/>
        <scheme val="minor"/>
      </rPr>
      <t xml:space="preserve"> Categorize topics into thematic seasons</t>
    </r>
  </si>
  <si>
    <r>
      <t>Task 1:</t>
    </r>
    <r>
      <rPr>
        <sz val="11"/>
        <color theme="1"/>
        <rFont val="Calibri"/>
        <family val="2"/>
        <scheme val="minor"/>
      </rPr>
      <t xml:space="preserve"> Develop episode structure templates</t>
    </r>
  </si>
  <si>
    <r>
      <t>Task 2:</t>
    </r>
    <r>
      <rPr>
        <sz val="11"/>
        <color theme="1"/>
        <rFont val="Calibri"/>
        <family val="2"/>
        <scheme val="minor"/>
      </rPr>
      <t xml:space="preserve"> Write draft scripts for first episodes</t>
    </r>
  </si>
  <si>
    <r>
      <t>Task 3:</t>
    </r>
    <r>
      <rPr>
        <sz val="11"/>
        <color theme="1"/>
        <rFont val="Calibri"/>
        <family val="2"/>
        <scheme val="minor"/>
      </rPr>
      <t xml:space="preserve"> Review and refine scripts for engagement</t>
    </r>
  </si>
  <si>
    <t>Sprint 2-1 (first sprint in second stream of sprints)</t>
  </si>
  <si>
    <t>Definition of Done: All necessary recording equipment is selected and purchased.
Software is installed and tested for compatibility with recording setup.
Audio quality checks confirm acceptable sound levels and clarity.</t>
  </si>
  <si>
    <r>
      <t>Task 1:</t>
    </r>
    <r>
      <rPr>
        <sz val="11"/>
        <color theme="1"/>
        <rFont val="Calibri"/>
        <family val="2"/>
        <scheme val="minor"/>
      </rPr>
      <t xml:space="preserve"> Research and select recording equipment</t>
    </r>
  </si>
  <si>
    <t>John</t>
  </si>
  <si>
    <r>
      <t>Task 2:</t>
    </r>
    <r>
      <rPr>
        <sz val="11"/>
        <color theme="1"/>
        <rFont val="Calibri"/>
        <family val="2"/>
        <scheme val="minor"/>
      </rPr>
      <t xml:space="preserve"> Purchase and set up recording devices</t>
    </r>
  </si>
  <si>
    <t>Jack</t>
  </si>
  <si>
    <r>
      <t>Task 3:</t>
    </r>
    <r>
      <rPr>
        <sz val="11"/>
        <color theme="1"/>
        <rFont val="Calibri"/>
        <family val="2"/>
        <scheme val="minor"/>
      </rPr>
      <t xml:space="preserve"> Test equipment for audio quality</t>
    </r>
  </si>
  <si>
    <t>Emily</t>
  </si>
  <si>
    <r>
      <t>Task 1:</t>
    </r>
    <r>
      <rPr>
        <sz val="11"/>
        <color theme="1"/>
        <rFont val="Calibri"/>
        <family val="2"/>
        <scheme val="minor"/>
      </rPr>
      <t xml:space="preserve"> Research suitable recording software</t>
    </r>
  </si>
  <si>
    <r>
      <t>Task 2:</t>
    </r>
    <r>
      <rPr>
        <sz val="11"/>
        <color theme="1"/>
        <rFont val="Calibri"/>
        <family val="2"/>
        <scheme val="minor"/>
      </rPr>
      <t xml:space="preserve"> Install and configure software</t>
    </r>
  </si>
  <si>
    <r>
      <t>Task 3:</t>
    </r>
    <r>
      <rPr>
        <sz val="11"/>
        <color theme="1"/>
        <rFont val="Calibri"/>
        <family val="2"/>
        <scheme val="minor"/>
      </rPr>
      <t xml:space="preserve"> Perform test recordings and troubleshoot</t>
    </r>
  </si>
  <si>
    <t>Sprint 2-2 (second sprint in second stream of sprints)</t>
  </si>
  <si>
    <t>Definition of Done: A marketing strategy document is drafted, reviewed, and finalized.
Promotional content drafts are created and scheduled for review.
The podcast launch timeline is confirmed with key dates and milestones.</t>
  </si>
  <si>
    <r>
      <t>Task 1:</t>
    </r>
    <r>
      <rPr>
        <sz val="11"/>
        <color theme="1"/>
        <rFont val="Calibri"/>
        <family val="2"/>
        <scheme val="minor"/>
      </rPr>
      <t xml:space="preserve"> Develop marketing strategy</t>
    </r>
  </si>
  <si>
    <r>
      <t>Task 2:</t>
    </r>
    <r>
      <rPr>
        <sz val="11"/>
        <color theme="1"/>
        <rFont val="Calibri"/>
        <family val="2"/>
        <scheme val="minor"/>
      </rPr>
      <t xml:space="preserve"> Create promotional content</t>
    </r>
  </si>
  <si>
    <r>
      <t>Task 3:</t>
    </r>
    <r>
      <rPr>
        <sz val="11"/>
        <color theme="1"/>
        <rFont val="Calibri"/>
        <family val="2"/>
        <scheme val="minor"/>
      </rPr>
      <t xml:space="preserve"> Plan campaign launch timeline</t>
    </r>
  </si>
  <si>
    <t>Sprint 2-3 (third sprint in second stream of sprints)</t>
  </si>
  <si>
    <t>Definition of Done: The social media content calendar is fully planned.
Promotional designs are completed and approved by the marketing team.
All promotional posts are scheduled across multiple platforms.</t>
  </si>
  <si>
    <r>
      <t>Task 1:</t>
    </r>
    <r>
      <rPr>
        <sz val="11"/>
        <color theme="1"/>
        <rFont val="Calibri"/>
        <family val="2"/>
        <scheme val="minor"/>
      </rPr>
      <t xml:space="preserve"> Plan social media content calendar</t>
    </r>
  </si>
  <si>
    <r>
      <t>Task 2:</t>
    </r>
    <r>
      <rPr>
        <sz val="11"/>
        <color theme="1"/>
        <rFont val="Calibri"/>
        <family val="2"/>
        <scheme val="minor"/>
      </rPr>
      <t xml:space="preserve"> Design promotional posts</t>
    </r>
  </si>
  <si>
    <r>
      <t>Task 3:</t>
    </r>
    <r>
      <rPr>
        <sz val="11"/>
        <color theme="1"/>
        <rFont val="Calibri"/>
        <family val="2"/>
        <scheme val="minor"/>
      </rPr>
      <t xml:space="preserve"> Schedule posts on multiple platforms</t>
    </r>
  </si>
  <si>
    <t>Total</t>
  </si>
  <si>
    <t>Complete</t>
  </si>
  <si>
    <t>Sprint 1-1</t>
  </si>
  <si>
    <t>Sprint 1-2</t>
  </si>
  <si>
    <t>Sprint 1-3</t>
  </si>
  <si>
    <t>Sprint 2-1</t>
  </si>
  <si>
    <t>Sprint 2-2</t>
  </si>
  <si>
    <t>Sprint 2-3</t>
  </si>
  <si>
    <t>Planned SP</t>
  </si>
  <si>
    <t>Completed SP</t>
  </si>
  <si>
    <t>Planned Cost</t>
  </si>
  <si>
    <t>Actual Cost</t>
  </si>
  <si>
    <t>EV</t>
  </si>
  <si>
    <t>AC</t>
  </si>
  <si>
    <t>PV</t>
  </si>
  <si>
    <t>Planned Cost (1k/SP)</t>
  </si>
  <si>
    <t>Total Planned Cost of Sprint =</t>
  </si>
  <si>
    <t>Total Actual Cost of Sprint =</t>
  </si>
  <si>
    <t xml:space="preserve">Cumulative Planned Cost </t>
  </si>
  <si>
    <t xml:space="preserve">Table is as of the end of Month 2 </t>
  </si>
  <si>
    <t>CPI=</t>
  </si>
  <si>
    <t>SPI=</t>
  </si>
  <si>
    <t>Cumulative Planned Cost</t>
  </si>
  <si>
    <t>Cumulative Actual Cost</t>
  </si>
  <si>
    <t xml:space="preserve">Cumulative Actual Cost </t>
  </si>
  <si>
    <t>Week</t>
  </si>
  <si>
    <t>Explanation</t>
  </si>
  <si>
    <t>EV, AC, and PV were calculated from the planned cost, actual cost, planned story point, and actual story point completed in each Sprint during the first two months. Then, those values were used to calculate the CPI and SPI for the project at the end of month 2. The project is slightly behind schedule (SPI 0.94) due to task 3 in both US003 and US004 not being completed at the end of Sprint 1-2 (this was done deliverately to inject realism into the assignment.) The project is performing as expected or slightly worse than expected on cost at the end of month 2 (CPI 0.98) due mostly to Sprint 1-2 not being completed, while cost is running a little high for the 14 completed Story Points (this was also done deliberately to inject realism into the assignment.)</t>
  </si>
  <si>
    <t>Note</t>
  </si>
  <si>
    <t>Current as of end of week</t>
  </si>
  <si>
    <t>The Cumulative Actual Cost and Planned Cost per week (for precision) were calculated by extracting the data from the corresponding cell in each Sprint Sheet. Each Week includes the cost for the corresponding Story Points on the two simultaneous Sprints. These values were used to build a Double-S Curve Chart that shows the project largely fell within the planned budget up to week 8. The Cumulative Actual Cost line remains constart after week 8 because that is the "current as of" date.</t>
  </si>
  <si>
    <t>The assignment didn’t specify which Double-S Curve to make, so we decided to show the cumulative Planned vs Actual Cost chart.</t>
  </si>
  <si>
    <t>Solution for cumulative planned cost and actual cost was cross-referenced with the weekly costs from the double S curve values.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</si>
</sst>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sz val="12"/>
      <color theme="1"/>
      <name val="Calibri"/>
      <family val="2"/>
      <scheme val="minor"/>
    </font>
    <font>
      <b/>
      <sz val="11"/>
      <color theme="1"/>
      <name val="Calibri"/>
      <family val="2"/>
      <scheme val="minor"/>
    </font>
    <font>
      <b/>
      <sz val="16"/>
      <color theme="4"/>
      <name val="Calibri"/>
      <family val="2"/>
      <scheme val="minor"/>
    </font>
    <font>
      <sz val="11"/>
      <name val="Calibri"/>
      <family val="2"/>
      <scheme val="minor"/>
    </font>
    <font>
      <b/>
      <sz val="18"/>
      <color theme="1"/>
      <name val="Calibri"/>
      <family val="2"/>
      <scheme val="minor"/>
    </font>
    <font>
      <sz val="8"/>
      <name val="Calibri"/>
      <family val="2"/>
      <scheme val="minor"/>
    </font>
    <font>
      <b/>
      <u/>
      <sz val="11"/>
      <color theme="1"/>
      <name val="Calibri"/>
      <family val="2"/>
      <scheme val="minor"/>
    </font>
    <font>
      <b/>
      <sz val="12"/>
      <color theme="1"/>
      <name val="Calibri"/>
      <family val="2"/>
      <scheme val="minor"/>
    </font>
    <font>
      <sz val="12"/>
      <color theme="1"/>
      <name val="Calibri"/>
      <family val="2"/>
      <scheme val="minor"/>
    </font>
    <font>
      <b/>
      <sz val="16"/>
      <color theme="1"/>
      <name val="Calibri"/>
      <family val="2"/>
      <scheme val="minor"/>
    </font>
    <font>
      <b/>
      <sz val="10"/>
      <color theme="1"/>
      <name val="Calibri"/>
      <family val="2"/>
      <scheme val="minor"/>
    </font>
    <font>
      <sz val="10"/>
      <color theme="1"/>
      <name val="Calibri"/>
      <family val="2"/>
      <scheme val="minor"/>
    </font>
    <font>
      <strike/>
      <sz val="11"/>
      <color theme="1"/>
      <name val="Calibri"/>
      <family val="2"/>
      <scheme val="minor"/>
    </font>
    <font>
      <strike/>
      <sz val="11"/>
      <color theme="9" tint="0.79998168889431442"/>
      <name val="Calibri"/>
      <family val="2"/>
      <scheme val="minor"/>
    </font>
    <font>
      <sz val="11"/>
      <color rgb="FFFF0000"/>
      <name val="Calibri"/>
      <family val="2"/>
      <scheme val="minor"/>
    </font>
  </fonts>
  <fills count="13">
    <fill>
      <patternFill patternType="none"/>
    </fill>
    <fill>
      <patternFill patternType="gray125"/>
    </fill>
    <fill>
      <patternFill patternType="solid">
        <fgColor theme="9" tint="0.79998168889431442"/>
        <bgColor indexed="64"/>
      </patternFill>
    </fill>
    <fill>
      <patternFill patternType="solid">
        <fgColor theme="3"/>
        <bgColor indexed="64"/>
      </patternFill>
    </fill>
    <fill>
      <patternFill patternType="solid">
        <fgColor rgb="FFFFFF00"/>
        <bgColor indexed="64"/>
      </patternFill>
    </fill>
    <fill>
      <patternFill patternType="solid">
        <fgColor theme="9" tint="0.59996337778862885"/>
        <bgColor indexed="64"/>
      </patternFill>
    </fill>
    <fill>
      <patternFill patternType="solid">
        <fgColor theme="8" tint="0.59996337778862885"/>
        <bgColor indexed="64"/>
      </patternFill>
    </fill>
    <fill>
      <patternFill patternType="solid">
        <fgColor theme="6"/>
        <bgColor indexed="64"/>
      </patternFill>
    </fill>
    <fill>
      <patternFill patternType="solid">
        <fgColor theme="8" tint="0.59999389629810485"/>
        <bgColor indexed="64"/>
      </patternFill>
    </fill>
    <fill>
      <patternFill patternType="solid">
        <fgColor theme="0" tint="-0.249977111117893"/>
        <bgColor indexed="64"/>
      </patternFill>
    </fill>
    <fill>
      <patternFill patternType="solid">
        <fgColor theme="9"/>
        <bgColor indexed="64"/>
      </patternFill>
    </fill>
    <fill>
      <patternFill patternType="solid">
        <fgColor rgb="FFFF0000"/>
        <bgColor indexed="64"/>
      </patternFill>
    </fill>
    <fill>
      <patternFill patternType="solid">
        <fgColor theme="1"/>
        <bgColor indexed="64"/>
      </patternFill>
    </fill>
  </fills>
  <borders count="5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auto="1"/>
      </left>
      <right style="medium">
        <color auto="1"/>
      </right>
      <top style="medium">
        <color auto="1"/>
      </top>
      <bottom style="medium">
        <color auto="1"/>
      </bottom>
      <diagonal/>
    </border>
    <border>
      <left/>
      <right style="thin">
        <color indexed="64"/>
      </right>
      <top style="thin">
        <color indexed="64"/>
      </top>
      <bottom style="thin">
        <color indexed="64"/>
      </bottom>
      <diagonal/>
    </border>
    <border>
      <left style="thick">
        <color indexed="64"/>
      </left>
      <right style="thick">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ck">
        <color indexed="64"/>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style="thin">
        <color indexed="64"/>
      </left>
      <right/>
      <top/>
      <bottom/>
      <diagonal/>
    </border>
    <border>
      <left style="thin">
        <color indexed="64"/>
      </left>
      <right style="thick">
        <color indexed="64"/>
      </right>
      <top style="thick">
        <color auto="1"/>
      </top>
      <bottom style="thin">
        <color indexed="64"/>
      </bottom>
      <diagonal/>
    </border>
    <border>
      <left/>
      <right style="thin">
        <color indexed="64"/>
      </right>
      <top style="thin">
        <color indexed="64"/>
      </top>
      <bottom/>
      <diagonal/>
    </border>
    <border>
      <left style="medium">
        <color indexed="64"/>
      </left>
      <right style="thick">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ck">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ck">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ck">
        <color indexed="64"/>
      </left>
      <right/>
      <top/>
      <bottom style="thin">
        <color indexed="64"/>
      </bottom>
      <diagonal/>
    </border>
    <border>
      <left style="thick">
        <color indexed="64"/>
      </left>
      <right/>
      <top style="thin">
        <color indexed="64"/>
      </top>
      <bottom style="thin">
        <color indexed="64"/>
      </bottom>
      <diagonal/>
    </border>
    <border>
      <left style="thick">
        <color indexed="64"/>
      </left>
      <right/>
      <top style="thin">
        <color indexed="64"/>
      </top>
      <bottom style="thick">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ck">
        <color indexed="64"/>
      </left>
      <right style="thick">
        <color indexed="64"/>
      </right>
      <top style="thick">
        <color indexed="64"/>
      </top>
      <bottom/>
      <diagonal/>
    </border>
    <border>
      <left style="medium">
        <color indexed="64"/>
      </left>
      <right style="medium">
        <color indexed="64"/>
      </right>
      <top style="medium">
        <color indexed="64"/>
      </top>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auto="1"/>
      </left>
      <right/>
      <top style="medium">
        <color auto="1"/>
      </top>
      <bottom style="medium">
        <color auto="1"/>
      </bottom>
      <diagonal/>
    </border>
  </borders>
  <cellStyleXfs count="1">
    <xf numFmtId="0" fontId="0" fillId="0" borderId="0"/>
  </cellStyleXfs>
  <cellXfs count="156">
    <xf numFmtId="0" fontId="0" fillId="0" borderId="0" xfId="0"/>
    <xf numFmtId="0" fontId="0" fillId="2" borderId="1" xfId="0" applyFill="1" applyBorder="1"/>
    <xf numFmtId="0" fontId="0" fillId="0" borderId="0" xfId="0" applyAlignment="1">
      <alignment horizontal="center"/>
    </xf>
    <xf numFmtId="0" fontId="4" fillId="2" borderId="1" xfId="0" applyFont="1" applyFill="1" applyBorder="1"/>
    <xf numFmtId="0" fontId="2" fillId="2" borderId="1" xfId="0" applyFont="1" applyFill="1" applyBorder="1" applyAlignment="1">
      <alignment horizontal="center"/>
    </xf>
    <xf numFmtId="0" fontId="2" fillId="2" borderId="1" xfId="0" applyFont="1" applyFill="1" applyBorder="1" applyAlignment="1">
      <alignment horizontal="center" wrapText="1"/>
    </xf>
    <xf numFmtId="0" fontId="0" fillId="2" borderId="1" xfId="0" applyFill="1" applyBorder="1" applyAlignment="1">
      <alignment horizontal="center"/>
    </xf>
    <xf numFmtId="0" fontId="4" fillId="2" borderId="1" xfId="0" applyFont="1" applyFill="1" applyBorder="1" applyAlignment="1">
      <alignment horizontal="center"/>
    </xf>
    <xf numFmtId="0" fontId="0" fillId="3" borderId="1" xfId="0" applyFill="1" applyBorder="1"/>
    <xf numFmtId="0" fontId="0" fillId="3" borderId="1" xfId="0" applyFill="1" applyBorder="1" applyAlignment="1">
      <alignment horizontal="center"/>
    </xf>
    <xf numFmtId="0" fontId="2" fillId="2" borderId="4" xfId="0" applyFont="1" applyFill="1" applyBorder="1" applyAlignment="1">
      <alignment horizontal="center"/>
    </xf>
    <xf numFmtId="0" fontId="0" fillId="2" borderId="18" xfId="0" applyFill="1" applyBorder="1" applyAlignment="1">
      <alignment horizontal="center"/>
    </xf>
    <xf numFmtId="0" fontId="0" fillId="4" borderId="0" xfId="0" applyFill="1" applyAlignment="1">
      <alignment horizontal="center"/>
    </xf>
    <xf numFmtId="0" fontId="0" fillId="2" borderId="21" xfId="0" applyFill="1" applyBorder="1" applyAlignment="1">
      <alignment horizontal="center"/>
    </xf>
    <xf numFmtId="0" fontId="2" fillId="4" borderId="0" xfId="0" applyFont="1" applyFill="1" applyAlignment="1">
      <alignment horizontal="left" vertical="center"/>
    </xf>
    <xf numFmtId="0" fontId="0" fillId="3" borderId="1" xfId="0" applyFill="1" applyBorder="1" applyAlignment="1">
      <alignment horizontal="center" vertical="center" wrapText="1"/>
    </xf>
    <xf numFmtId="0" fontId="0" fillId="2" borderId="1" xfId="0" applyFill="1" applyBorder="1" applyAlignment="1">
      <alignment horizontal="center" vertical="center" wrapText="1"/>
    </xf>
    <xf numFmtId="0" fontId="2" fillId="5" borderId="19" xfId="0" applyFont="1" applyFill="1" applyBorder="1" applyAlignment="1">
      <alignment horizontal="center" vertical="center" wrapText="1"/>
    </xf>
    <xf numFmtId="0" fontId="2" fillId="2" borderId="20"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6" borderId="17" xfId="0" applyFont="1" applyFill="1" applyBorder="1" applyAlignment="1">
      <alignment horizontal="center" vertical="center" wrapText="1"/>
    </xf>
    <xf numFmtId="0" fontId="2" fillId="2" borderId="29" xfId="0" applyFont="1" applyFill="1" applyBorder="1" applyAlignment="1">
      <alignment horizontal="center" vertical="center" wrapText="1"/>
    </xf>
    <xf numFmtId="0" fontId="0" fillId="2" borderId="27" xfId="0" applyFill="1" applyBorder="1" applyAlignment="1">
      <alignment horizontal="center"/>
    </xf>
    <xf numFmtId="0" fontId="0" fillId="2" borderId="21" xfId="0" applyFill="1" applyBorder="1"/>
    <xf numFmtId="0" fontId="8" fillId="6" borderId="17" xfId="0" applyFont="1" applyFill="1" applyBorder="1" applyAlignment="1">
      <alignment horizontal="center" vertical="center" wrapText="1"/>
    </xf>
    <xf numFmtId="0" fontId="9" fillId="6" borderId="17" xfId="0" applyFont="1" applyFill="1" applyBorder="1" applyAlignment="1">
      <alignment horizontal="center" vertical="center" wrapText="1"/>
    </xf>
    <xf numFmtId="0" fontId="8" fillId="4" borderId="0" xfId="0" applyFont="1" applyFill="1" applyAlignment="1">
      <alignment horizontal="left"/>
    </xf>
    <xf numFmtId="0" fontId="0" fillId="2" borderId="32" xfId="0" applyFill="1" applyBorder="1" applyAlignment="1">
      <alignment horizontal="center"/>
    </xf>
    <xf numFmtId="0" fontId="0" fillId="2" borderId="33" xfId="0" applyFill="1" applyBorder="1" applyAlignment="1">
      <alignment horizontal="center"/>
    </xf>
    <xf numFmtId="49" fontId="0" fillId="2" borderId="34" xfId="0" applyNumberFormat="1" applyFill="1" applyBorder="1" applyAlignment="1">
      <alignment horizontal="center"/>
    </xf>
    <xf numFmtId="49" fontId="0" fillId="2" borderId="36" xfId="0" applyNumberFormat="1" applyFill="1" applyBorder="1" applyAlignment="1">
      <alignment horizontal="center"/>
    </xf>
    <xf numFmtId="0" fontId="0" fillId="2" borderId="38" xfId="0" applyFill="1" applyBorder="1" applyAlignment="1">
      <alignment horizontal="center"/>
    </xf>
    <xf numFmtId="0" fontId="0" fillId="2" borderId="39" xfId="0" applyFill="1" applyBorder="1" applyAlignment="1">
      <alignment horizontal="center"/>
    </xf>
    <xf numFmtId="49" fontId="0" fillId="2" borderId="40" xfId="0" applyNumberFormat="1" applyFill="1" applyBorder="1" applyAlignment="1">
      <alignment horizontal="center"/>
    </xf>
    <xf numFmtId="0" fontId="0" fillId="2" borderId="44" xfId="0" applyFill="1" applyBorder="1" applyAlignment="1">
      <alignment horizontal="center"/>
    </xf>
    <xf numFmtId="0" fontId="0" fillId="2" borderId="45" xfId="0" applyFill="1" applyBorder="1" applyAlignment="1">
      <alignment horizontal="center"/>
    </xf>
    <xf numFmtId="0" fontId="0" fillId="2" borderId="46" xfId="0" applyFill="1" applyBorder="1" applyAlignment="1">
      <alignment horizontal="center"/>
    </xf>
    <xf numFmtId="0" fontId="2" fillId="5" borderId="47" xfId="0" applyFont="1" applyFill="1" applyBorder="1" applyAlignment="1">
      <alignment horizontal="center" vertical="center" wrapText="1"/>
    </xf>
    <xf numFmtId="0" fontId="2" fillId="2" borderId="30"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0" fillId="2" borderId="33" xfId="0" applyFill="1" applyBorder="1"/>
    <xf numFmtId="0" fontId="4" fillId="2" borderId="1" xfId="0" applyFont="1" applyFill="1" applyBorder="1" applyAlignment="1">
      <alignment wrapText="1"/>
    </xf>
    <xf numFmtId="0" fontId="0" fillId="2" borderId="1" xfId="0" applyFill="1" applyBorder="1" applyAlignment="1">
      <alignment wrapText="1"/>
    </xf>
    <xf numFmtId="0" fontId="0" fillId="2" borderId="1" xfId="0" applyFill="1" applyBorder="1" applyAlignment="1">
      <alignment horizontal="center" wrapText="1"/>
    </xf>
    <xf numFmtId="0" fontId="4" fillId="2" borderId="1" xfId="0" applyFont="1" applyFill="1" applyBorder="1" applyAlignment="1">
      <alignment horizontal="center" wrapText="1"/>
    </xf>
    <xf numFmtId="0" fontId="2" fillId="2" borderId="1" xfId="0" applyFont="1" applyFill="1" applyBorder="1" applyAlignment="1">
      <alignment wrapText="1"/>
    </xf>
    <xf numFmtId="0" fontId="0" fillId="2" borderId="1" xfId="0" applyFill="1" applyBorder="1" applyAlignment="1">
      <alignment horizontal="left" vertical="top" wrapText="1"/>
    </xf>
    <xf numFmtId="0" fontId="2" fillId="2" borderId="1" xfId="0" applyFont="1" applyFill="1" applyBorder="1" applyAlignment="1">
      <alignment horizontal="left" vertical="top" wrapText="1"/>
    </xf>
    <xf numFmtId="0" fontId="4" fillId="2" borderId="1" xfId="0" applyFont="1" applyFill="1" applyBorder="1" applyAlignment="1">
      <alignment horizontal="left" vertical="top" wrapText="1"/>
    </xf>
    <xf numFmtId="0" fontId="0" fillId="2" borderId="33" xfId="0" applyFill="1" applyBorder="1" applyAlignment="1">
      <alignment wrapText="1"/>
    </xf>
    <xf numFmtId="0" fontId="0" fillId="2" borderId="39" xfId="0" applyFill="1" applyBorder="1" applyAlignment="1">
      <alignment horizontal="center" wrapText="1"/>
    </xf>
    <xf numFmtId="0" fontId="14" fillId="2" borderId="32" xfId="0" applyFont="1" applyFill="1" applyBorder="1" applyAlignment="1">
      <alignment horizontal="center"/>
    </xf>
    <xf numFmtId="0" fontId="14" fillId="2" borderId="33" xfId="0" applyFont="1" applyFill="1" applyBorder="1" applyAlignment="1">
      <alignment wrapText="1"/>
    </xf>
    <xf numFmtId="0" fontId="14" fillId="2" borderId="33" xfId="0" applyFont="1" applyFill="1" applyBorder="1" applyAlignment="1">
      <alignment horizontal="center"/>
    </xf>
    <xf numFmtId="0" fontId="14" fillId="2" borderId="33" xfId="0" applyFont="1" applyFill="1" applyBorder="1"/>
    <xf numFmtId="49" fontId="14" fillId="2" borderId="34" xfId="0" applyNumberFormat="1" applyFont="1" applyFill="1" applyBorder="1" applyAlignment="1">
      <alignment horizontal="center"/>
    </xf>
    <xf numFmtId="0" fontId="14" fillId="2" borderId="18" xfId="0" applyFont="1" applyFill="1" applyBorder="1" applyAlignment="1">
      <alignment horizontal="center"/>
    </xf>
    <xf numFmtId="0" fontId="14" fillId="2" borderId="1" xfId="0" applyFont="1" applyFill="1" applyBorder="1" applyAlignment="1">
      <alignment wrapText="1"/>
    </xf>
    <xf numFmtId="0" fontId="14" fillId="2" borderId="1" xfId="0" applyFont="1" applyFill="1" applyBorder="1" applyAlignment="1">
      <alignment horizontal="center"/>
    </xf>
    <xf numFmtId="0" fontId="14" fillId="2" borderId="1" xfId="0" applyFont="1" applyFill="1" applyBorder="1"/>
    <xf numFmtId="49" fontId="14" fillId="2" borderId="36" xfId="0" applyNumberFormat="1" applyFont="1" applyFill="1" applyBorder="1" applyAlignment="1">
      <alignment horizontal="center"/>
    </xf>
    <xf numFmtId="0" fontId="14" fillId="2" borderId="38" xfId="0" applyFont="1" applyFill="1" applyBorder="1" applyAlignment="1">
      <alignment horizontal="center"/>
    </xf>
    <xf numFmtId="0" fontId="14" fillId="2" borderId="39" xfId="0" applyFont="1" applyFill="1" applyBorder="1" applyAlignment="1">
      <alignment horizontal="center" wrapText="1"/>
    </xf>
    <xf numFmtId="0" fontId="14" fillId="2" borderId="39" xfId="0" applyFont="1" applyFill="1" applyBorder="1" applyAlignment="1">
      <alignment horizontal="center"/>
    </xf>
    <xf numFmtId="49" fontId="14" fillId="2" borderId="40" xfId="0" applyNumberFormat="1" applyFont="1" applyFill="1" applyBorder="1" applyAlignment="1">
      <alignment horizontal="center"/>
    </xf>
    <xf numFmtId="0" fontId="14" fillId="2" borderId="44" xfId="0" applyFont="1" applyFill="1" applyBorder="1" applyAlignment="1">
      <alignment horizontal="center"/>
    </xf>
    <xf numFmtId="0" fontId="14" fillId="2" borderId="1" xfId="0" applyFont="1" applyFill="1" applyBorder="1" applyAlignment="1">
      <alignment horizontal="center" wrapText="1"/>
    </xf>
    <xf numFmtId="0" fontId="14" fillId="2" borderId="45" xfId="0" applyFont="1" applyFill="1" applyBorder="1" applyAlignment="1">
      <alignment horizontal="center"/>
    </xf>
    <xf numFmtId="0" fontId="14" fillId="2" borderId="46" xfId="0" applyFont="1" applyFill="1" applyBorder="1" applyAlignment="1">
      <alignment horizontal="center"/>
    </xf>
    <xf numFmtId="0" fontId="8" fillId="4" borderId="28" xfId="0" applyFont="1" applyFill="1" applyBorder="1" applyAlignment="1">
      <alignment vertical="center" wrapText="1"/>
    </xf>
    <xf numFmtId="0" fontId="8" fillId="4" borderId="0" xfId="0" applyFont="1" applyFill="1" applyAlignment="1">
      <alignment vertical="center" wrapText="1"/>
    </xf>
    <xf numFmtId="0" fontId="0" fillId="4" borderId="28" xfId="0" applyFill="1" applyBorder="1" applyAlignment="1">
      <alignment horizontal="center" wrapText="1"/>
    </xf>
    <xf numFmtId="0" fontId="0" fillId="4" borderId="3" xfId="0" applyFill="1" applyBorder="1" applyAlignment="1">
      <alignment horizontal="center" wrapText="1"/>
    </xf>
    <xf numFmtId="0" fontId="0" fillId="0" borderId="1" xfId="0" applyBorder="1"/>
    <xf numFmtId="0" fontId="2" fillId="7" borderId="6" xfId="0" applyFont="1" applyFill="1" applyBorder="1" applyAlignment="1">
      <alignment horizontal="center"/>
    </xf>
    <xf numFmtId="16" fontId="2" fillId="7" borderId="7" xfId="0" applyNumberFormat="1" applyFont="1" applyFill="1" applyBorder="1" applyAlignment="1">
      <alignment horizontal="center"/>
    </xf>
    <xf numFmtId="16" fontId="2" fillId="7" borderId="8" xfId="0" applyNumberFormat="1" applyFont="1" applyFill="1" applyBorder="1" applyAlignment="1">
      <alignment horizontal="center"/>
    </xf>
    <xf numFmtId="0" fontId="0" fillId="0" borderId="45" xfId="0" applyBorder="1"/>
    <xf numFmtId="0" fontId="0" fillId="0" borderId="46" xfId="0" applyBorder="1"/>
    <xf numFmtId="0" fontId="0" fillId="0" borderId="39" xfId="0" applyBorder="1"/>
    <xf numFmtId="0" fontId="0" fillId="0" borderId="49" xfId="0" applyBorder="1"/>
    <xf numFmtId="0" fontId="0" fillId="0" borderId="50" xfId="0" applyBorder="1"/>
    <xf numFmtId="0" fontId="0" fillId="2" borderId="0" xfId="0" applyFill="1" applyAlignment="1">
      <alignment horizontal="center"/>
    </xf>
    <xf numFmtId="0" fontId="1" fillId="6" borderId="17" xfId="0" applyFont="1" applyFill="1" applyBorder="1" applyAlignment="1">
      <alignment horizontal="center" vertical="center" wrapText="1"/>
    </xf>
    <xf numFmtId="0" fontId="2" fillId="6" borderId="51" xfId="0" applyFont="1" applyFill="1" applyBorder="1" applyAlignment="1">
      <alignment horizontal="center" vertical="center" wrapText="1"/>
    </xf>
    <xf numFmtId="0" fontId="8" fillId="6" borderId="48" xfId="0" applyFont="1" applyFill="1" applyBorder="1" applyAlignment="1">
      <alignment horizontal="center" vertical="center" wrapText="1"/>
    </xf>
    <xf numFmtId="0" fontId="2" fillId="8" borderId="1" xfId="0" applyFont="1" applyFill="1" applyBorder="1"/>
    <xf numFmtId="0" fontId="2" fillId="0" borderId="0" xfId="0" applyFont="1"/>
    <xf numFmtId="0" fontId="0" fillId="4" borderId="0" xfId="0" applyFill="1"/>
    <xf numFmtId="0" fontId="15" fillId="0" borderId="0" xfId="0" applyFont="1"/>
    <xf numFmtId="0" fontId="2" fillId="4" borderId="0" xfId="0" applyFont="1" applyFill="1" applyAlignment="1">
      <alignment horizontal="center" vertical="center" wrapText="1"/>
    </xf>
    <xf numFmtId="0" fontId="0" fillId="0" borderId="0" xfId="0" applyAlignment="1">
      <alignment horizontal="center" vertical="center"/>
    </xf>
    <xf numFmtId="0" fontId="0" fillId="0" borderId="0" xfId="0" applyAlignment="1">
      <alignment horizontal="center" vertical="center" wrapText="1"/>
    </xf>
    <xf numFmtId="0" fontId="3"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5" xfId="0" applyBorder="1" applyAlignment="1">
      <alignment horizontal="center" vertical="center"/>
    </xf>
    <xf numFmtId="0" fontId="0" fillId="0" borderId="10" xfId="0" applyBorder="1" applyAlignment="1">
      <alignment horizontal="center" vertical="center"/>
    </xf>
    <xf numFmtId="0" fontId="0" fillId="5" borderId="31" xfId="0" applyFill="1" applyBorder="1" applyAlignment="1">
      <alignment horizontal="center" vertical="center" wrapText="1"/>
    </xf>
    <xf numFmtId="0" fontId="0" fillId="5" borderId="35" xfId="0" applyFill="1" applyBorder="1" applyAlignment="1">
      <alignment horizontal="center" vertical="center" wrapText="1"/>
    </xf>
    <xf numFmtId="0" fontId="0" fillId="5" borderId="37" xfId="0" applyFill="1" applyBorder="1" applyAlignment="1">
      <alignment horizontal="center" vertical="center" wrapText="1"/>
    </xf>
    <xf numFmtId="0" fontId="0" fillId="5" borderId="41" xfId="0" applyFill="1" applyBorder="1" applyAlignment="1">
      <alignment horizontal="center" vertical="center" wrapText="1"/>
    </xf>
    <xf numFmtId="0" fontId="0" fillId="5" borderId="42" xfId="0" applyFill="1" applyBorder="1" applyAlignment="1">
      <alignment horizontal="center" vertical="center" wrapText="1"/>
    </xf>
    <xf numFmtId="0" fontId="0" fillId="5" borderId="43" xfId="0" applyFill="1" applyBorder="1" applyAlignment="1">
      <alignment horizontal="center" vertical="center" wrapText="1"/>
    </xf>
    <xf numFmtId="0" fontId="0" fillId="4" borderId="23" xfId="0" applyFill="1" applyBorder="1" applyAlignment="1">
      <alignment horizontal="center"/>
    </xf>
    <xf numFmtId="0" fontId="0" fillId="4" borderId="0" xfId="0" applyFill="1" applyAlignment="1">
      <alignment horizontal="center"/>
    </xf>
    <xf numFmtId="0" fontId="2" fillId="5" borderId="22" xfId="0" applyFont="1" applyFill="1" applyBorder="1" applyAlignment="1">
      <alignment horizontal="center" vertical="center" wrapText="1"/>
    </xf>
    <xf numFmtId="0" fontId="2" fillId="5" borderId="23" xfId="0" applyFont="1" applyFill="1" applyBorder="1" applyAlignment="1">
      <alignment horizontal="center" vertical="center" wrapText="1"/>
    </xf>
    <xf numFmtId="0" fontId="2" fillId="5" borderId="24" xfId="0" applyFont="1" applyFill="1" applyBorder="1" applyAlignment="1">
      <alignment horizontal="center" vertical="center" wrapText="1"/>
    </xf>
    <xf numFmtId="0" fontId="2" fillId="5" borderId="25" xfId="0" applyFont="1" applyFill="1" applyBorder="1" applyAlignment="1">
      <alignment horizontal="center" vertical="center" wrapText="1"/>
    </xf>
    <xf numFmtId="0" fontId="2" fillId="5" borderId="26" xfId="0" applyFont="1" applyFill="1" applyBorder="1" applyAlignment="1">
      <alignment horizontal="center" vertical="center" wrapText="1"/>
    </xf>
    <xf numFmtId="0" fontId="2" fillId="5" borderId="27" xfId="0" applyFont="1" applyFill="1" applyBorder="1" applyAlignment="1">
      <alignment horizontal="center" vertical="center" wrapText="1"/>
    </xf>
    <xf numFmtId="0" fontId="0" fillId="2" borderId="25" xfId="0" applyFill="1" applyBorder="1" applyAlignment="1">
      <alignment horizontal="right" vertical="center" wrapText="1"/>
    </xf>
    <xf numFmtId="0" fontId="0" fillId="2" borderId="26" xfId="0" applyFill="1" applyBorder="1" applyAlignment="1">
      <alignment horizontal="right" vertical="center" wrapText="1"/>
    </xf>
    <xf numFmtId="0" fontId="13" fillId="5" borderId="31" xfId="0" applyFont="1" applyFill="1" applyBorder="1" applyAlignment="1">
      <alignment horizontal="center" vertical="center" wrapText="1"/>
    </xf>
    <xf numFmtId="0" fontId="13" fillId="5" borderId="35" xfId="0" applyFont="1" applyFill="1" applyBorder="1" applyAlignment="1">
      <alignment horizontal="center" vertical="center" wrapText="1"/>
    </xf>
    <xf numFmtId="0" fontId="13" fillId="5" borderId="37" xfId="0" applyFont="1" applyFill="1" applyBorder="1" applyAlignment="1">
      <alignment horizontal="center" vertical="center" wrapText="1"/>
    </xf>
    <xf numFmtId="0" fontId="5" fillId="0" borderId="14" xfId="0" applyFont="1" applyBorder="1" applyAlignment="1">
      <alignment horizontal="center" vertical="center"/>
    </xf>
    <xf numFmtId="0" fontId="5" fillId="0" borderId="15" xfId="0" applyFont="1" applyBorder="1" applyAlignment="1">
      <alignment horizontal="center" vertical="center"/>
    </xf>
    <xf numFmtId="0" fontId="5" fillId="0" borderId="16" xfId="0" applyFont="1" applyBorder="1" applyAlignment="1">
      <alignment horizontal="center" vertical="center"/>
    </xf>
    <xf numFmtId="0" fontId="0" fillId="2" borderId="2" xfId="0" applyFill="1"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2" fillId="0" borderId="11" xfId="0" applyFont="1" applyBorder="1" applyAlignment="1">
      <alignment horizontal="left" vertical="top" wrapText="1"/>
    </xf>
    <xf numFmtId="0" fontId="0" fillId="0" borderId="12" xfId="0" applyBorder="1" applyAlignment="1">
      <alignment horizontal="left" vertical="top"/>
    </xf>
    <xf numFmtId="0" fontId="0" fillId="0" borderId="13" xfId="0" applyBorder="1" applyAlignment="1">
      <alignment horizontal="left" vertical="top"/>
    </xf>
    <xf numFmtId="0" fontId="8" fillId="4" borderId="28" xfId="0" applyFont="1" applyFill="1" applyBorder="1" applyAlignment="1">
      <alignment horizontal="left" vertical="center" wrapText="1"/>
    </xf>
    <xf numFmtId="0" fontId="8" fillId="4" borderId="0" xfId="0" applyFont="1" applyFill="1" applyAlignment="1">
      <alignment horizontal="left" vertical="center" wrapText="1"/>
    </xf>
    <xf numFmtId="0" fontId="11" fillId="0" borderId="11" xfId="0" applyFont="1" applyBorder="1" applyAlignment="1">
      <alignment horizontal="left" vertical="top" wrapText="1"/>
    </xf>
    <xf numFmtId="0" fontId="12" fillId="0" borderId="12" xfId="0" applyFont="1" applyBorder="1" applyAlignment="1">
      <alignment horizontal="left" vertical="top"/>
    </xf>
    <xf numFmtId="0" fontId="12" fillId="0" borderId="13" xfId="0" applyFont="1" applyBorder="1" applyAlignment="1">
      <alignment horizontal="left" vertical="top"/>
    </xf>
    <xf numFmtId="0" fontId="13" fillId="5" borderId="41" xfId="0" applyFont="1" applyFill="1" applyBorder="1" applyAlignment="1">
      <alignment horizontal="center" vertical="center" wrapText="1"/>
    </xf>
    <xf numFmtId="0" fontId="13" fillId="5" borderId="42" xfId="0" applyFont="1" applyFill="1" applyBorder="1" applyAlignment="1">
      <alignment horizontal="center" vertical="center" wrapText="1"/>
    </xf>
    <xf numFmtId="0" fontId="13" fillId="5" borderId="43" xfId="0" applyFont="1" applyFill="1" applyBorder="1" applyAlignment="1">
      <alignment horizontal="center" vertical="center" wrapText="1"/>
    </xf>
    <xf numFmtId="0" fontId="9" fillId="0" borderId="12" xfId="0" applyFont="1" applyBorder="1" applyAlignment="1">
      <alignment horizontal="left" vertical="top"/>
    </xf>
    <xf numFmtId="0" fontId="9" fillId="0" borderId="13" xfId="0" applyFont="1" applyBorder="1" applyAlignment="1">
      <alignment horizontal="left" vertical="top"/>
    </xf>
    <xf numFmtId="0" fontId="14" fillId="5" borderId="31" xfId="0" applyFont="1" applyFill="1" applyBorder="1" applyAlignment="1">
      <alignment horizontal="center" vertical="center" wrapText="1"/>
    </xf>
    <xf numFmtId="0" fontId="14" fillId="5" borderId="35" xfId="0" applyFont="1" applyFill="1" applyBorder="1" applyAlignment="1">
      <alignment horizontal="center" vertical="center" wrapText="1"/>
    </xf>
    <xf numFmtId="0" fontId="14" fillId="5" borderId="37" xfId="0" applyFont="1" applyFill="1" applyBorder="1" applyAlignment="1">
      <alignment horizontal="center" vertical="center" wrapText="1"/>
    </xf>
    <xf numFmtId="0" fontId="10" fillId="0" borderId="14" xfId="0" applyFont="1" applyBorder="1" applyAlignment="1">
      <alignment horizontal="center" vertical="center"/>
    </xf>
    <xf numFmtId="0" fontId="10" fillId="0" borderId="15" xfId="0" applyFont="1" applyBorder="1" applyAlignment="1">
      <alignment horizontal="center" vertical="center"/>
    </xf>
    <xf numFmtId="0" fontId="10" fillId="0" borderId="16" xfId="0" applyFont="1" applyBorder="1" applyAlignment="1">
      <alignment horizontal="center" vertical="center"/>
    </xf>
    <xf numFmtId="0" fontId="11" fillId="0" borderId="12" xfId="0" applyFont="1" applyBorder="1" applyAlignment="1">
      <alignment horizontal="left" vertical="top"/>
    </xf>
    <xf numFmtId="0" fontId="11" fillId="0" borderId="13" xfId="0" applyFont="1" applyBorder="1" applyAlignment="1">
      <alignment horizontal="left" vertical="top"/>
    </xf>
    <xf numFmtId="0" fontId="0" fillId="2" borderId="1" xfId="0" applyFill="1" applyBorder="1" applyAlignment="1">
      <alignment horizontal="center" vertical="center" wrapText="1"/>
    </xf>
    <xf numFmtId="0" fontId="0" fillId="4" borderId="0" xfId="0" applyFill="1" applyAlignment="1">
      <alignment horizontal="left" vertical="top" wrapText="1"/>
    </xf>
    <xf numFmtId="0" fontId="15" fillId="0" borderId="0" xfId="0" applyFont="1" applyAlignment="1">
      <alignment horizontal="left" vertical="top" wrapText="1"/>
    </xf>
    <xf numFmtId="0" fontId="2" fillId="9" borderId="1" xfId="0" applyFont="1" applyFill="1" applyBorder="1" applyAlignment="1">
      <alignment horizontal="center" vertical="center" wrapText="1"/>
    </xf>
    <xf numFmtId="0" fontId="2" fillId="9" borderId="1" xfId="0" applyFont="1" applyFill="1" applyBorder="1" applyAlignment="1">
      <alignment vertical="center" wrapText="1"/>
    </xf>
    <xf numFmtId="0" fontId="0" fillId="0" borderId="1" xfId="0" applyBorder="1" applyAlignment="1">
      <alignment vertical="center" wrapText="1"/>
    </xf>
    <xf numFmtId="0" fontId="2" fillId="10" borderId="1" xfId="0" applyFont="1" applyFill="1" applyBorder="1" applyAlignment="1">
      <alignment horizontal="center" vertical="center" wrapText="1"/>
    </xf>
    <xf numFmtId="0" fontId="2" fillId="11" borderId="1" xfId="0" applyFont="1" applyFill="1" applyBorder="1" applyAlignment="1">
      <alignment horizontal="center" vertical="center" wrapText="1"/>
    </xf>
    <xf numFmtId="0" fontId="0" fillId="10" borderId="36" xfId="0" applyFill="1" applyBorder="1"/>
    <xf numFmtId="0" fontId="0" fillId="10" borderId="40" xfId="0" applyFill="1" applyBorder="1"/>
    <xf numFmtId="0" fontId="0" fillId="12" borderId="0" xfId="0" applyFill="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r>
              <a:rPr lang="en-US"/>
              <a:t>Sprint Buildup Chart</a:t>
            </a:r>
          </a:p>
        </c:rich>
      </c:tx>
      <c:overlay val="0"/>
      <c:spPr>
        <a:noFill/>
        <a:ln>
          <a:noFill/>
        </a:ln>
        <a:effectLst/>
      </c:spPr>
      <c:txPr>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endParaRPr lang="en-US"/>
        </a:p>
      </c:txPr>
    </c:title>
    <c:autoTitleDeleted val="0"/>
    <c:plotArea>
      <c:layout/>
      <c:scatterChart>
        <c:scatterStyle val="smoothMarker"/>
        <c:varyColors val="0"/>
        <c:ser>
          <c:idx val="0"/>
          <c:order val="0"/>
          <c:spPr>
            <a:ln w="22225" cap="rnd">
              <a:solidFill>
                <a:schemeClr val="accent1"/>
              </a:solidFill>
            </a:ln>
            <a:effectLst>
              <a:glow rad="139700">
                <a:schemeClr val="accent1">
                  <a:satMod val="175000"/>
                  <a:alpha val="14000"/>
                </a:schemeClr>
              </a:glow>
            </a:effectLst>
          </c:spPr>
          <c:marker>
            <c:symbol val="circle"/>
            <c:size val="3"/>
            <c:spPr>
              <a:solidFill>
                <a:schemeClr val="accent1">
                  <a:lumMod val="60000"/>
                  <a:lumOff val="40000"/>
                </a:schemeClr>
              </a:solidFill>
              <a:ln>
                <a:noFill/>
              </a:ln>
              <a:effectLst>
                <a:glow rad="63500">
                  <a:schemeClr val="accent1">
                    <a:satMod val="175000"/>
                    <a:alpha val="25000"/>
                  </a:schemeClr>
                </a:glow>
              </a:effectLst>
            </c:spPr>
          </c:marker>
          <c:xVal>
            <c:strRef>
              <c:f>'Sprint 1-1'!$P$6:$P$9</c:f>
              <c:strCache>
                <c:ptCount val="4"/>
                <c:pt idx="0">
                  <c:v>Week 1</c:v>
                </c:pt>
                <c:pt idx="1">
                  <c:v>Week 2</c:v>
                </c:pt>
                <c:pt idx="2">
                  <c:v>Week 3</c:v>
                </c:pt>
                <c:pt idx="3">
                  <c:v>Total</c:v>
                </c:pt>
              </c:strCache>
            </c:strRef>
          </c:xVal>
          <c:yVal>
            <c:numRef>
              <c:f>'Sprint 1-1'!$R$6:$R$9</c:f>
              <c:numCache>
                <c:formatCode>General</c:formatCode>
                <c:ptCount val="4"/>
                <c:pt idx="0">
                  <c:v>16</c:v>
                </c:pt>
                <c:pt idx="1">
                  <c:v>24</c:v>
                </c:pt>
                <c:pt idx="2">
                  <c:v>32</c:v>
                </c:pt>
                <c:pt idx="3">
                  <c:v>40</c:v>
                </c:pt>
              </c:numCache>
            </c:numRef>
          </c:yVal>
          <c:smooth val="1"/>
          <c:extLst>
            <c:ext xmlns:c16="http://schemas.microsoft.com/office/drawing/2014/chart" uri="{C3380CC4-5D6E-409C-BE32-E72D297353CC}">
              <c16:uniqueId val="{00000000-C0FD-49CF-9556-F35DC32D2AE7}"/>
            </c:ext>
          </c:extLst>
        </c:ser>
        <c:dLbls>
          <c:showLegendKey val="0"/>
          <c:showVal val="0"/>
          <c:showCatName val="0"/>
          <c:showSerName val="0"/>
          <c:showPercent val="0"/>
          <c:showBubbleSize val="0"/>
        </c:dLbls>
        <c:axId val="965641000"/>
        <c:axId val="965633800"/>
      </c:scatterChart>
      <c:valAx>
        <c:axId val="965641000"/>
        <c:scaling>
          <c:orientation val="minMax"/>
          <c:max val="4"/>
        </c:scaling>
        <c:delete val="0"/>
        <c:axPos val="b"/>
        <c:majorGridlines>
          <c:spPr>
            <a:ln w="9525" cap="flat" cmpd="sng" algn="ctr">
              <a:solidFill>
                <a:schemeClr val="dk1">
                  <a:lumMod val="65000"/>
                  <a:lumOff val="35000"/>
                  <a:alpha val="75000"/>
                </a:schemeClr>
              </a:solidFill>
              <a:round/>
            </a:ln>
            <a:effectLst/>
          </c:spPr>
        </c:majorGridlines>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965633800"/>
        <c:crosses val="autoZero"/>
        <c:crossBetween val="midCat"/>
      </c:valAx>
      <c:valAx>
        <c:axId val="965633800"/>
        <c:scaling>
          <c:orientation val="minMax"/>
        </c:scaling>
        <c:delete val="0"/>
        <c:axPos val="l"/>
        <c:majorGridlines>
          <c:spPr>
            <a:ln w="9525" cap="flat" cmpd="sng" algn="ctr">
              <a:solidFill>
                <a:schemeClr val="dk1">
                  <a:lumMod val="65000"/>
                  <a:lumOff val="35000"/>
                  <a:alpha val="75000"/>
                </a:schemeClr>
              </a:solidFill>
              <a:round/>
            </a:ln>
            <a:effectLst/>
          </c:spPr>
        </c:majorGridlines>
        <c:numFmt formatCode="General" sourceLinked="1"/>
        <c:majorTickMark val="none"/>
        <c:minorTickMark val="none"/>
        <c:tickLblPos val="nextTo"/>
        <c:spPr>
          <a:noFill/>
          <a:ln w="9525" cap="flat" cmpd="sng" algn="ctr">
            <a:solidFill>
              <a:schemeClr val="lt1">
                <a:lumMod val="50000"/>
              </a:schemeClr>
            </a:solidFill>
            <a:round/>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965641000"/>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dk1">
        <a:lumMod val="75000"/>
        <a:lumOff val="25000"/>
      </a:schemeClr>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r>
              <a:rPr lang="en-US"/>
              <a:t>Sprint Buildup Chart</a:t>
            </a:r>
          </a:p>
        </c:rich>
      </c:tx>
      <c:overlay val="0"/>
      <c:spPr>
        <a:noFill/>
        <a:ln>
          <a:noFill/>
        </a:ln>
        <a:effectLst/>
      </c:spPr>
      <c:txPr>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endParaRPr lang="en-US"/>
        </a:p>
      </c:txPr>
    </c:title>
    <c:autoTitleDeleted val="0"/>
    <c:plotArea>
      <c:layout/>
      <c:scatterChart>
        <c:scatterStyle val="smoothMarker"/>
        <c:varyColors val="0"/>
        <c:ser>
          <c:idx val="0"/>
          <c:order val="0"/>
          <c:spPr>
            <a:ln w="22225" cap="rnd">
              <a:solidFill>
                <a:schemeClr val="accent1"/>
              </a:solidFill>
            </a:ln>
            <a:effectLst>
              <a:glow rad="139700">
                <a:schemeClr val="accent1">
                  <a:satMod val="175000"/>
                  <a:alpha val="14000"/>
                </a:schemeClr>
              </a:glow>
            </a:effectLst>
          </c:spPr>
          <c:marker>
            <c:symbol val="circle"/>
            <c:size val="3"/>
            <c:spPr>
              <a:solidFill>
                <a:schemeClr val="accent1">
                  <a:lumMod val="60000"/>
                  <a:lumOff val="40000"/>
                </a:schemeClr>
              </a:solidFill>
              <a:ln>
                <a:noFill/>
              </a:ln>
              <a:effectLst>
                <a:glow rad="63500">
                  <a:schemeClr val="accent1">
                    <a:satMod val="175000"/>
                    <a:alpha val="25000"/>
                  </a:schemeClr>
                </a:glow>
              </a:effectLst>
            </c:spPr>
          </c:marker>
          <c:xVal>
            <c:strRef>
              <c:f>'Sprint 1-2'!$Q$6:$Q$9</c:f>
              <c:strCache>
                <c:ptCount val="4"/>
                <c:pt idx="0">
                  <c:v>Week 1</c:v>
                </c:pt>
                <c:pt idx="1">
                  <c:v>Week 2</c:v>
                </c:pt>
                <c:pt idx="2">
                  <c:v>Week 3</c:v>
                </c:pt>
                <c:pt idx="3">
                  <c:v>Total</c:v>
                </c:pt>
              </c:strCache>
            </c:strRef>
          </c:xVal>
          <c:yVal>
            <c:numRef>
              <c:f>'Sprint 1-2'!$R$6:$R$9</c:f>
              <c:numCache>
                <c:formatCode>General</c:formatCode>
                <c:ptCount val="4"/>
                <c:pt idx="0">
                  <c:v>7</c:v>
                </c:pt>
                <c:pt idx="1">
                  <c:v>14</c:v>
                </c:pt>
                <c:pt idx="2">
                  <c:v>17</c:v>
                </c:pt>
                <c:pt idx="3">
                  <c:v>21</c:v>
                </c:pt>
              </c:numCache>
            </c:numRef>
          </c:yVal>
          <c:smooth val="1"/>
          <c:extLst>
            <c:ext xmlns:c16="http://schemas.microsoft.com/office/drawing/2014/chart" uri="{C3380CC4-5D6E-409C-BE32-E72D297353CC}">
              <c16:uniqueId val="{00000000-004C-4421-BC5D-0186E895D09A}"/>
            </c:ext>
          </c:extLst>
        </c:ser>
        <c:dLbls>
          <c:showLegendKey val="0"/>
          <c:showVal val="0"/>
          <c:showCatName val="0"/>
          <c:showSerName val="0"/>
          <c:showPercent val="0"/>
          <c:showBubbleSize val="0"/>
        </c:dLbls>
        <c:axId val="965641000"/>
        <c:axId val="965633800"/>
      </c:scatterChart>
      <c:valAx>
        <c:axId val="965641000"/>
        <c:scaling>
          <c:orientation val="minMax"/>
          <c:max val="4"/>
        </c:scaling>
        <c:delete val="0"/>
        <c:axPos val="b"/>
        <c:majorGridlines>
          <c:spPr>
            <a:ln w="9525" cap="flat" cmpd="sng" algn="ctr">
              <a:solidFill>
                <a:schemeClr val="dk1">
                  <a:lumMod val="65000"/>
                  <a:lumOff val="35000"/>
                  <a:alpha val="75000"/>
                </a:schemeClr>
              </a:solidFill>
              <a:round/>
            </a:ln>
            <a:effectLst/>
          </c:spPr>
        </c:majorGridlines>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965633800"/>
        <c:crosses val="autoZero"/>
        <c:crossBetween val="midCat"/>
      </c:valAx>
      <c:valAx>
        <c:axId val="965633800"/>
        <c:scaling>
          <c:orientation val="minMax"/>
        </c:scaling>
        <c:delete val="0"/>
        <c:axPos val="l"/>
        <c:majorGridlines>
          <c:spPr>
            <a:ln w="9525" cap="flat" cmpd="sng" algn="ctr">
              <a:solidFill>
                <a:schemeClr val="dk1">
                  <a:lumMod val="65000"/>
                  <a:lumOff val="35000"/>
                  <a:alpha val="75000"/>
                </a:schemeClr>
              </a:solidFill>
              <a:round/>
            </a:ln>
            <a:effectLst/>
          </c:spPr>
        </c:majorGridlines>
        <c:numFmt formatCode="General" sourceLinked="1"/>
        <c:majorTickMark val="none"/>
        <c:minorTickMark val="none"/>
        <c:tickLblPos val="nextTo"/>
        <c:spPr>
          <a:noFill/>
          <a:ln w="9525" cap="flat" cmpd="sng" algn="ctr">
            <a:solidFill>
              <a:schemeClr val="lt1">
                <a:lumMod val="50000"/>
              </a:schemeClr>
            </a:solidFill>
            <a:round/>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965641000"/>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dk1">
        <a:lumMod val="75000"/>
        <a:lumOff val="25000"/>
      </a:schemeClr>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r>
              <a:rPr lang="en-US"/>
              <a:t>Sprint Buildup Chart</a:t>
            </a:r>
          </a:p>
        </c:rich>
      </c:tx>
      <c:overlay val="0"/>
      <c:spPr>
        <a:noFill/>
        <a:ln>
          <a:noFill/>
        </a:ln>
        <a:effectLst/>
      </c:spPr>
      <c:txPr>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endParaRPr lang="en-US"/>
        </a:p>
      </c:txPr>
    </c:title>
    <c:autoTitleDeleted val="0"/>
    <c:plotArea>
      <c:layout/>
      <c:scatterChart>
        <c:scatterStyle val="smoothMarker"/>
        <c:varyColors val="0"/>
        <c:ser>
          <c:idx val="0"/>
          <c:order val="0"/>
          <c:spPr>
            <a:ln w="22225" cap="rnd">
              <a:solidFill>
                <a:schemeClr val="accent1"/>
              </a:solidFill>
            </a:ln>
            <a:effectLst>
              <a:glow rad="139700">
                <a:schemeClr val="accent1">
                  <a:satMod val="175000"/>
                  <a:alpha val="14000"/>
                </a:schemeClr>
              </a:glow>
            </a:effectLst>
          </c:spPr>
          <c:marker>
            <c:symbol val="circle"/>
            <c:size val="3"/>
            <c:spPr>
              <a:solidFill>
                <a:schemeClr val="accent1">
                  <a:lumMod val="60000"/>
                  <a:lumOff val="40000"/>
                </a:schemeClr>
              </a:solidFill>
              <a:ln>
                <a:noFill/>
              </a:ln>
              <a:effectLst>
                <a:glow rad="63500">
                  <a:schemeClr val="accent1">
                    <a:satMod val="175000"/>
                    <a:alpha val="25000"/>
                  </a:schemeClr>
                </a:glow>
              </a:effectLst>
            </c:spPr>
          </c:marker>
          <c:xVal>
            <c:strRef>
              <c:f>'Sprint 1-3'!$O$6:$O$9</c:f>
              <c:strCache>
                <c:ptCount val="4"/>
                <c:pt idx="0">
                  <c:v>Week 1</c:v>
                </c:pt>
                <c:pt idx="1">
                  <c:v>Week 2</c:v>
                </c:pt>
                <c:pt idx="2">
                  <c:v>Week 3</c:v>
                </c:pt>
                <c:pt idx="3">
                  <c:v>Total</c:v>
                </c:pt>
              </c:strCache>
            </c:strRef>
          </c:xVal>
          <c:yVal>
            <c:numRef>
              <c:f>'Sprint 1-3'!$P$6:$P$9</c:f>
              <c:numCache>
                <c:formatCode>General</c:formatCode>
                <c:ptCount val="4"/>
                <c:pt idx="0">
                  <c:v>12</c:v>
                </c:pt>
                <c:pt idx="1">
                  <c:v>30</c:v>
                </c:pt>
                <c:pt idx="2">
                  <c:v>38</c:v>
                </c:pt>
                <c:pt idx="3">
                  <c:v>52</c:v>
                </c:pt>
              </c:numCache>
            </c:numRef>
          </c:yVal>
          <c:smooth val="1"/>
          <c:extLst>
            <c:ext xmlns:c16="http://schemas.microsoft.com/office/drawing/2014/chart" uri="{C3380CC4-5D6E-409C-BE32-E72D297353CC}">
              <c16:uniqueId val="{00000000-B14C-449F-96EC-BAE0E9000841}"/>
            </c:ext>
          </c:extLst>
        </c:ser>
        <c:dLbls>
          <c:showLegendKey val="0"/>
          <c:showVal val="0"/>
          <c:showCatName val="0"/>
          <c:showSerName val="0"/>
          <c:showPercent val="0"/>
          <c:showBubbleSize val="0"/>
        </c:dLbls>
        <c:axId val="965641000"/>
        <c:axId val="965633800"/>
      </c:scatterChart>
      <c:valAx>
        <c:axId val="965641000"/>
        <c:scaling>
          <c:orientation val="minMax"/>
          <c:max val="4"/>
        </c:scaling>
        <c:delete val="0"/>
        <c:axPos val="b"/>
        <c:majorGridlines>
          <c:spPr>
            <a:ln w="9525" cap="flat" cmpd="sng" algn="ctr">
              <a:solidFill>
                <a:schemeClr val="dk1">
                  <a:lumMod val="65000"/>
                  <a:lumOff val="35000"/>
                  <a:alpha val="75000"/>
                </a:schemeClr>
              </a:solidFill>
              <a:round/>
            </a:ln>
            <a:effectLst/>
          </c:spPr>
        </c:majorGridlines>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965633800"/>
        <c:crosses val="autoZero"/>
        <c:crossBetween val="midCat"/>
      </c:valAx>
      <c:valAx>
        <c:axId val="965633800"/>
        <c:scaling>
          <c:orientation val="minMax"/>
        </c:scaling>
        <c:delete val="0"/>
        <c:axPos val="l"/>
        <c:majorGridlines>
          <c:spPr>
            <a:ln w="9525" cap="flat" cmpd="sng" algn="ctr">
              <a:solidFill>
                <a:schemeClr val="dk1">
                  <a:lumMod val="65000"/>
                  <a:lumOff val="35000"/>
                  <a:alpha val="75000"/>
                </a:schemeClr>
              </a:solidFill>
              <a:round/>
            </a:ln>
            <a:effectLst/>
          </c:spPr>
        </c:majorGridlines>
        <c:numFmt formatCode="General" sourceLinked="1"/>
        <c:majorTickMark val="none"/>
        <c:minorTickMark val="none"/>
        <c:tickLblPos val="nextTo"/>
        <c:spPr>
          <a:noFill/>
          <a:ln w="9525" cap="flat" cmpd="sng" algn="ctr">
            <a:solidFill>
              <a:schemeClr val="lt1">
                <a:lumMod val="50000"/>
              </a:schemeClr>
            </a:solidFill>
            <a:round/>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965641000"/>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dk1">
        <a:lumMod val="75000"/>
        <a:lumOff val="25000"/>
      </a:schemeClr>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r>
              <a:rPr lang="en-US"/>
              <a:t>Sprint Buildup Chart</a:t>
            </a:r>
          </a:p>
        </c:rich>
      </c:tx>
      <c:overlay val="0"/>
      <c:spPr>
        <a:noFill/>
        <a:ln>
          <a:noFill/>
        </a:ln>
        <a:effectLst/>
      </c:spPr>
      <c:txPr>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endParaRPr lang="en-US"/>
        </a:p>
      </c:txPr>
    </c:title>
    <c:autoTitleDeleted val="0"/>
    <c:plotArea>
      <c:layout/>
      <c:scatterChart>
        <c:scatterStyle val="smoothMarker"/>
        <c:varyColors val="0"/>
        <c:ser>
          <c:idx val="0"/>
          <c:order val="0"/>
          <c:spPr>
            <a:ln w="22225" cap="rnd">
              <a:solidFill>
                <a:schemeClr val="accent1"/>
              </a:solidFill>
            </a:ln>
            <a:effectLst>
              <a:glow rad="139700">
                <a:schemeClr val="accent1">
                  <a:satMod val="175000"/>
                  <a:alpha val="14000"/>
                </a:schemeClr>
              </a:glow>
            </a:effectLst>
          </c:spPr>
          <c:marker>
            <c:symbol val="circle"/>
            <c:size val="3"/>
            <c:spPr>
              <a:solidFill>
                <a:schemeClr val="accent1">
                  <a:lumMod val="60000"/>
                  <a:lumOff val="40000"/>
                </a:schemeClr>
              </a:solidFill>
              <a:ln>
                <a:noFill/>
              </a:ln>
              <a:effectLst>
                <a:glow rad="63500">
                  <a:schemeClr val="accent1">
                    <a:satMod val="175000"/>
                    <a:alpha val="25000"/>
                  </a:schemeClr>
                </a:glow>
              </a:effectLst>
            </c:spPr>
          </c:marker>
          <c:xVal>
            <c:strRef>
              <c:f>'Sprint 2-1'!$Q$6:$Q$9</c:f>
              <c:strCache>
                <c:ptCount val="4"/>
                <c:pt idx="0">
                  <c:v>Week 1</c:v>
                </c:pt>
                <c:pt idx="1">
                  <c:v>Week 2</c:v>
                </c:pt>
                <c:pt idx="2">
                  <c:v>Week 3</c:v>
                </c:pt>
                <c:pt idx="3">
                  <c:v>Total</c:v>
                </c:pt>
              </c:strCache>
            </c:strRef>
          </c:xVal>
          <c:yVal>
            <c:numRef>
              <c:f>'Sprint 2-1'!$R$6:$R$9</c:f>
              <c:numCache>
                <c:formatCode>General</c:formatCode>
                <c:ptCount val="4"/>
                <c:pt idx="0">
                  <c:v>8</c:v>
                </c:pt>
                <c:pt idx="1">
                  <c:v>21</c:v>
                </c:pt>
                <c:pt idx="2">
                  <c:v>29</c:v>
                </c:pt>
                <c:pt idx="3">
                  <c:v>39</c:v>
                </c:pt>
              </c:numCache>
            </c:numRef>
          </c:yVal>
          <c:smooth val="1"/>
          <c:extLst>
            <c:ext xmlns:c16="http://schemas.microsoft.com/office/drawing/2014/chart" uri="{C3380CC4-5D6E-409C-BE32-E72D297353CC}">
              <c16:uniqueId val="{00000000-2ECB-4806-8DA1-7F8A8B09C883}"/>
            </c:ext>
          </c:extLst>
        </c:ser>
        <c:dLbls>
          <c:showLegendKey val="0"/>
          <c:showVal val="0"/>
          <c:showCatName val="0"/>
          <c:showSerName val="0"/>
          <c:showPercent val="0"/>
          <c:showBubbleSize val="0"/>
        </c:dLbls>
        <c:axId val="965641000"/>
        <c:axId val="965633800"/>
      </c:scatterChart>
      <c:valAx>
        <c:axId val="965641000"/>
        <c:scaling>
          <c:orientation val="minMax"/>
          <c:max val="4"/>
        </c:scaling>
        <c:delete val="0"/>
        <c:axPos val="b"/>
        <c:majorGridlines>
          <c:spPr>
            <a:ln w="9525" cap="flat" cmpd="sng" algn="ctr">
              <a:solidFill>
                <a:schemeClr val="dk1">
                  <a:lumMod val="65000"/>
                  <a:lumOff val="35000"/>
                  <a:alpha val="75000"/>
                </a:schemeClr>
              </a:solidFill>
              <a:round/>
            </a:ln>
            <a:effectLst/>
          </c:spPr>
        </c:majorGridlines>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965633800"/>
        <c:crosses val="autoZero"/>
        <c:crossBetween val="midCat"/>
      </c:valAx>
      <c:valAx>
        <c:axId val="965633800"/>
        <c:scaling>
          <c:orientation val="minMax"/>
        </c:scaling>
        <c:delete val="0"/>
        <c:axPos val="l"/>
        <c:majorGridlines>
          <c:spPr>
            <a:ln w="9525" cap="flat" cmpd="sng" algn="ctr">
              <a:solidFill>
                <a:schemeClr val="dk1">
                  <a:lumMod val="65000"/>
                  <a:lumOff val="35000"/>
                  <a:alpha val="75000"/>
                </a:schemeClr>
              </a:solidFill>
              <a:round/>
            </a:ln>
            <a:effectLst/>
          </c:spPr>
        </c:majorGridlines>
        <c:numFmt formatCode="General" sourceLinked="1"/>
        <c:majorTickMark val="none"/>
        <c:minorTickMark val="none"/>
        <c:tickLblPos val="nextTo"/>
        <c:spPr>
          <a:noFill/>
          <a:ln w="9525" cap="flat" cmpd="sng" algn="ctr">
            <a:solidFill>
              <a:schemeClr val="lt1">
                <a:lumMod val="50000"/>
              </a:schemeClr>
            </a:solidFill>
            <a:round/>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965641000"/>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dk1">
        <a:lumMod val="75000"/>
        <a:lumOff val="25000"/>
      </a:schemeClr>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r>
              <a:rPr lang="en-US"/>
              <a:t>Sprint Buildup Chart</a:t>
            </a:r>
          </a:p>
        </c:rich>
      </c:tx>
      <c:overlay val="0"/>
      <c:spPr>
        <a:noFill/>
        <a:ln>
          <a:noFill/>
        </a:ln>
        <a:effectLst/>
      </c:spPr>
      <c:txPr>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endParaRPr lang="en-US"/>
        </a:p>
      </c:txPr>
    </c:title>
    <c:autoTitleDeleted val="0"/>
    <c:plotArea>
      <c:layout/>
      <c:scatterChart>
        <c:scatterStyle val="smoothMarker"/>
        <c:varyColors val="0"/>
        <c:ser>
          <c:idx val="0"/>
          <c:order val="0"/>
          <c:spPr>
            <a:ln w="22225" cap="rnd">
              <a:solidFill>
                <a:schemeClr val="accent1"/>
              </a:solidFill>
            </a:ln>
            <a:effectLst>
              <a:glow rad="139700">
                <a:schemeClr val="accent1">
                  <a:satMod val="175000"/>
                  <a:alpha val="14000"/>
                </a:schemeClr>
              </a:glow>
            </a:effectLst>
          </c:spPr>
          <c:marker>
            <c:symbol val="circle"/>
            <c:size val="3"/>
            <c:spPr>
              <a:solidFill>
                <a:schemeClr val="accent1">
                  <a:lumMod val="60000"/>
                  <a:lumOff val="40000"/>
                </a:schemeClr>
              </a:solidFill>
              <a:ln>
                <a:noFill/>
              </a:ln>
              <a:effectLst>
                <a:glow rad="63500">
                  <a:schemeClr val="accent1">
                    <a:satMod val="175000"/>
                    <a:alpha val="25000"/>
                  </a:schemeClr>
                </a:glow>
              </a:effectLst>
            </c:spPr>
          </c:marker>
          <c:xVal>
            <c:strRef>
              <c:f>'Sprint 2-2'!$Q$6:$Q$9</c:f>
              <c:strCache>
                <c:ptCount val="4"/>
                <c:pt idx="0">
                  <c:v>Week 1</c:v>
                </c:pt>
                <c:pt idx="1">
                  <c:v>Week 2</c:v>
                </c:pt>
                <c:pt idx="2">
                  <c:v>Week 3</c:v>
                </c:pt>
                <c:pt idx="3">
                  <c:v>Total</c:v>
                </c:pt>
              </c:strCache>
            </c:strRef>
          </c:xVal>
          <c:yVal>
            <c:numRef>
              <c:f>'Sprint 2-2'!$R$6:$R$9</c:f>
              <c:numCache>
                <c:formatCode>General</c:formatCode>
                <c:ptCount val="4"/>
                <c:pt idx="0">
                  <c:v>0</c:v>
                </c:pt>
                <c:pt idx="1">
                  <c:v>6</c:v>
                </c:pt>
                <c:pt idx="2">
                  <c:v>12</c:v>
                </c:pt>
                <c:pt idx="3">
                  <c:v>18</c:v>
                </c:pt>
              </c:numCache>
            </c:numRef>
          </c:yVal>
          <c:smooth val="1"/>
          <c:extLst>
            <c:ext xmlns:c16="http://schemas.microsoft.com/office/drawing/2014/chart" uri="{C3380CC4-5D6E-409C-BE32-E72D297353CC}">
              <c16:uniqueId val="{00000000-61A0-41E7-8F59-4E7DDE736214}"/>
            </c:ext>
          </c:extLst>
        </c:ser>
        <c:dLbls>
          <c:showLegendKey val="0"/>
          <c:showVal val="0"/>
          <c:showCatName val="0"/>
          <c:showSerName val="0"/>
          <c:showPercent val="0"/>
          <c:showBubbleSize val="0"/>
        </c:dLbls>
        <c:axId val="965641000"/>
        <c:axId val="965633800"/>
      </c:scatterChart>
      <c:valAx>
        <c:axId val="965641000"/>
        <c:scaling>
          <c:orientation val="minMax"/>
          <c:max val="4"/>
        </c:scaling>
        <c:delete val="0"/>
        <c:axPos val="b"/>
        <c:majorGridlines>
          <c:spPr>
            <a:ln w="9525" cap="flat" cmpd="sng" algn="ctr">
              <a:solidFill>
                <a:schemeClr val="dk1">
                  <a:lumMod val="65000"/>
                  <a:lumOff val="35000"/>
                  <a:alpha val="75000"/>
                </a:schemeClr>
              </a:solidFill>
              <a:round/>
            </a:ln>
            <a:effectLst/>
          </c:spPr>
        </c:majorGridlines>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965633800"/>
        <c:crosses val="autoZero"/>
        <c:crossBetween val="midCat"/>
      </c:valAx>
      <c:valAx>
        <c:axId val="965633800"/>
        <c:scaling>
          <c:orientation val="minMax"/>
        </c:scaling>
        <c:delete val="0"/>
        <c:axPos val="l"/>
        <c:majorGridlines>
          <c:spPr>
            <a:ln w="9525" cap="flat" cmpd="sng" algn="ctr">
              <a:solidFill>
                <a:schemeClr val="dk1">
                  <a:lumMod val="65000"/>
                  <a:lumOff val="35000"/>
                  <a:alpha val="75000"/>
                </a:schemeClr>
              </a:solidFill>
              <a:round/>
            </a:ln>
            <a:effectLst/>
          </c:spPr>
        </c:majorGridlines>
        <c:numFmt formatCode="General" sourceLinked="1"/>
        <c:majorTickMark val="none"/>
        <c:minorTickMark val="none"/>
        <c:tickLblPos val="nextTo"/>
        <c:spPr>
          <a:noFill/>
          <a:ln w="9525" cap="flat" cmpd="sng" algn="ctr">
            <a:solidFill>
              <a:schemeClr val="lt1">
                <a:lumMod val="50000"/>
              </a:schemeClr>
            </a:solidFill>
            <a:round/>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965641000"/>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dk1">
        <a:lumMod val="75000"/>
        <a:lumOff val="25000"/>
      </a:schemeClr>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r>
              <a:rPr lang="en-US"/>
              <a:t>Sprint Buildup Chart</a:t>
            </a:r>
          </a:p>
        </c:rich>
      </c:tx>
      <c:overlay val="0"/>
      <c:spPr>
        <a:noFill/>
        <a:ln>
          <a:noFill/>
        </a:ln>
        <a:effectLst/>
      </c:spPr>
      <c:txPr>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endParaRPr lang="en-US"/>
        </a:p>
      </c:txPr>
    </c:title>
    <c:autoTitleDeleted val="0"/>
    <c:plotArea>
      <c:layout/>
      <c:scatterChart>
        <c:scatterStyle val="smoothMarker"/>
        <c:varyColors val="0"/>
        <c:ser>
          <c:idx val="0"/>
          <c:order val="0"/>
          <c:spPr>
            <a:ln w="22225" cap="rnd">
              <a:solidFill>
                <a:schemeClr val="accent1"/>
              </a:solidFill>
            </a:ln>
            <a:effectLst>
              <a:glow rad="139700">
                <a:schemeClr val="accent1">
                  <a:satMod val="175000"/>
                  <a:alpha val="14000"/>
                </a:schemeClr>
              </a:glow>
            </a:effectLst>
          </c:spPr>
          <c:marker>
            <c:symbol val="circle"/>
            <c:size val="3"/>
            <c:spPr>
              <a:solidFill>
                <a:schemeClr val="accent1">
                  <a:lumMod val="60000"/>
                  <a:lumOff val="40000"/>
                </a:schemeClr>
              </a:solidFill>
              <a:ln>
                <a:noFill/>
              </a:ln>
              <a:effectLst>
                <a:glow rad="63500">
                  <a:schemeClr val="accent1">
                    <a:satMod val="175000"/>
                    <a:alpha val="25000"/>
                  </a:schemeClr>
                </a:glow>
              </a:effectLst>
            </c:spPr>
          </c:marker>
          <c:xVal>
            <c:strRef>
              <c:f>'Sprint 2-3'!$O$6:$O$9</c:f>
              <c:strCache>
                <c:ptCount val="4"/>
                <c:pt idx="0">
                  <c:v>Week 1</c:v>
                </c:pt>
                <c:pt idx="1">
                  <c:v>Week 2</c:v>
                </c:pt>
                <c:pt idx="2">
                  <c:v>Week 3</c:v>
                </c:pt>
                <c:pt idx="3">
                  <c:v>Week 4</c:v>
                </c:pt>
              </c:strCache>
            </c:strRef>
          </c:xVal>
          <c:yVal>
            <c:numRef>
              <c:f>'Sprint 2-3'!$P$6:$P$9</c:f>
              <c:numCache>
                <c:formatCode>General</c:formatCode>
                <c:ptCount val="4"/>
                <c:pt idx="0">
                  <c:v>0</c:v>
                </c:pt>
                <c:pt idx="1">
                  <c:v>4</c:v>
                </c:pt>
                <c:pt idx="2">
                  <c:v>8</c:v>
                </c:pt>
                <c:pt idx="3">
                  <c:v>12</c:v>
                </c:pt>
              </c:numCache>
            </c:numRef>
          </c:yVal>
          <c:smooth val="1"/>
          <c:extLst>
            <c:ext xmlns:c16="http://schemas.microsoft.com/office/drawing/2014/chart" uri="{C3380CC4-5D6E-409C-BE32-E72D297353CC}">
              <c16:uniqueId val="{00000000-FCED-455A-AEC3-D2471C994A10}"/>
            </c:ext>
          </c:extLst>
        </c:ser>
        <c:dLbls>
          <c:showLegendKey val="0"/>
          <c:showVal val="0"/>
          <c:showCatName val="0"/>
          <c:showSerName val="0"/>
          <c:showPercent val="0"/>
          <c:showBubbleSize val="0"/>
        </c:dLbls>
        <c:axId val="965641000"/>
        <c:axId val="965633800"/>
      </c:scatterChart>
      <c:valAx>
        <c:axId val="965641000"/>
        <c:scaling>
          <c:orientation val="minMax"/>
          <c:max val="4"/>
        </c:scaling>
        <c:delete val="0"/>
        <c:axPos val="b"/>
        <c:majorGridlines>
          <c:spPr>
            <a:ln w="9525" cap="flat" cmpd="sng" algn="ctr">
              <a:solidFill>
                <a:schemeClr val="dk1">
                  <a:lumMod val="65000"/>
                  <a:lumOff val="35000"/>
                  <a:alpha val="75000"/>
                </a:schemeClr>
              </a:solidFill>
              <a:round/>
            </a:ln>
            <a:effectLst/>
          </c:spPr>
        </c:majorGridlines>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965633800"/>
        <c:crosses val="autoZero"/>
        <c:crossBetween val="midCat"/>
      </c:valAx>
      <c:valAx>
        <c:axId val="965633800"/>
        <c:scaling>
          <c:orientation val="minMax"/>
        </c:scaling>
        <c:delete val="0"/>
        <c:axPos val="l"/>
        <c:majorGridlines>
          <c:spPr>
            <a:ln w="9525" cap="flat" cmpd="sng" algn="ctr">
              <a:solidFill>
                <a:schemeClr val="dk1">
                  <a:lumMod val="65000"/>
                  <a:lumOff val="35000"/>
                  <a:alpha val="75000"/>
                </a:schemeClr>
              </a:solidFill>
              <a:round/>
            </a:ln>
            <a:effectLst/>
          </c:spPr>
        </c:majorGridlines>
        <c:numFmt formatCode="General" sourceLinked="1"/>
        <c:majorTickMark val="none"/>
        <c:minorTickMark val="none"/>
        <c:tickLblPos val="nextTo"/>
        <c:spPr>
          <a:noFill/>
          <a:ln w="9525" cap="flat" cmpd="sng" algn="ctr">
            <a:solidFill>
              <a:schemeClr val="lt1">
                <a:lumMod val="50000"/>
              </a:schemeClr>
            </a:solidFill>
            <a:round/>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965641000"/>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dk1">
        <a:lumMod val="75000"/>
        <a:lumOff val="25000"/>
      </a:schemeClr>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Double-S Curve: Planned vs Actual Cost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'Doube S Curve'!$A$1</c:f>
              <c:strCache>
                <c:ptCount val="1"/>
                <c:pt idx="0">
                  <c:v>Week</c:v>
                </c:pt>
              </c:strCache>
            </c:strRef>
          </c:tx>
          <c:spPr>
            <a:ln w="28575" cap="rnd">
              <a:solidFill>
                <a:schemeClr val="accent1"/>
              </a:solidFill>
              <a:round/>
            </a:ln>
            <a:effectLst/>
          </c:spPr>
          <c:marker>
            <c:symbol val="none"/>
          </c:marker>
          <c:val>
            <c:numRef>
              <c:f>'Doube S Curve'!$B$1:$M$1</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val>
          <c:smooth val="0"/>
          <c:extLst>
            <c:ext xmlns:c16="http://schemas.microsoft.com/office/drawing/2014/chart" uri="{C3380CC4-5D6E-409C-BE32-E72D297353CC}">
              <c16:uniqueId val="{00000000-DA52-4DB4-9AA0-3779E4AA16E4}"/>
            </c:ext>
          </c:extLst>
        </c:ser>
        <c:ser>
          <c:idx val="1"/>
          <c:order val="1"/>
          <c:tx>
            <c:strRef>
              <c:f>'Doube S Curve'!$A$2</c:f>
              <c:strCache>
                <c:ptCount val="1"/>
                <c:pt idx="0">
                  <c:v>Cumulative Actual Cost</c:v>
                </c:pt>
              </c:strCache>
            </c:strRef>
          </c:tx>
          <c:spPr>
            <a:ln w="28575" cap="rnd">
              <a:solidFill>
                <a:srgbClr val="FF0000"/>
              </a:solidFill>
              <a:round/>
            </a:ln>
            <a:effectLst/>
          </c:spPr>
          <c:marker>
            <c:symbol val="none"/>
          </c:marker>
          <c:val>
            <c:numRef>
              <c:f>'Doube S Curve'!$B$2:$M$2</c:f>
              <c:numCache>
                <c:formatCode>General</c:formatCode>
                <c:ptCount val="12"/>
                <c:pt idx="0">
                  <c:v>20600</c:v>
                </c:pt>
                <c:pt idx="1">
                  <c:v>43400</c:v>
                </c:pt>
                <c:pt idx="2">
                  <c:v>65650</c:v>
                </c:pt>
                <c:pt idx="3">
                  <c:v>78650</c:v>
                </c:pt>
                <c:pt idx="4">
                  <c:v>91450</c:v>
                </c:pt>
                <c:pt idx="5">
                  <c:v>105250</c:v>
                </c:pt>
                <c:pt idx="6">
                  <c:v>112150</c:v>
                </c:pt>
                <c:pt idx="7">
                  <c:v>113150</c:v>
                </c:pt>
                <c:pt idx="8">
                  <c:v>113150</c:v>
                </c:pt>
                <c:pt idx="9">
                  <c:v>113150</c:v>
                </c:pt>
                <c:pt idx="10">
                  <c:v>113150</c:v>
                </c:pt>
                <c:pt idx="11">
                  <c:v>113150</c:v>
                </c:pt>
              </c:numCache>
            </c:numRef>
          </c:val>
          <c:smooth val="0"/>
          <c:extLst>
            <c:ext xmlns:c16="http://schemas.microsoft.com/office/drawing/2014/chart" uri="{C3380CC4-5D6E-409C-BE32-E72D297353CC}">
              <c16:uniqueId val="{00000001-DA52-4DB4-9AA0-3779E4AA16E4}"/>
            </c:ext>
          </c:extLst>
        </c:ser>
        <c:ser>
          <c:idx val="2"/>
          <c:order val="2"/>
          <c:tx>
            <c:strRef>
              <c:f>'Doube S Curve'!$A$3</c:f>
              <c:strCache>
                <c:ptCount val="1"/>
                <c:pt idx="0">
                  <c:v>Cumulative Planned Cost</c:v>
                </c:pt>
              </c:strCache>
            </c:strRef>
          </c:tx>
          <c:spPr>
            <a:ln w="28575" cap="rnd">
              <a:solidFill>
                <a:schemeClr val="accent1"/>
              </a:solidFill>
              <a:prstDash val="dash"/>
              <a:round/>
            </a:ln>
            <a:effectLst/>
          </c:spPr>
          <c:marker>
            <c:symbol val="none"/>
          </c:marker>
          <c:val>
            <c:numRef>
              <c:f>'Doube S Curve'!$B$3:$M$3</c:f>
              <c:numCache>
                <c:formatCode>General</c:formatCode>
                <c:ptCount val="12"/>
                <c:pt idx="0">
                  <c:v>24000</c:v>
                </c:pt>
                <c:pt idx="1">
                  <c:v>45000</c:v>
                </c:pt>
                <c:pt idx="2">
                  <c:v>61000</c:v>
                </c:pt>
                <c:pt idx="3">
                  <c:v>79000</c:v>
                </c:pt>
                <c:pt idx="4">
                  <c:v>86000</c:v>
                </c:pt>
                <c:pt idx="5">
                  <c:v>99000</c:v>
                </c:pt>
                <c:pt idx="6">
                  <c:v>108000</c:v>
                </c:pt>
                <c:pt idx="7">
                  <c:v>118000</c:v>
                </c:pt>
                <c:pt idx="8">
                  <c:v>130000</c:v>
                </c:pt>
                <c:pt idx="9">
                  <c:v>152000</c:v>
                </c:pt>
                <c:pt idx="10">
                  <c:v>164000</c:v>
                </c:pt>
                <c:pt idx="11">
                  <c:v>182000</c:v>
                </c:pt>
              </c:numCache>
            </c:numRef>
          </c:val>
          <c:smooth val="0"/>
          <c:extLst>
            <c:ext xmlns:c16="http://schemas.microsoft.com/office/drawing/2014/chart" uri="{C3380CC4-5D6E-409C-BE32-E72D297353CC}">
              <c16:uniqueId val="{00000002-DA52-4DB4-9AA0-3779E4AA16E4}"/>
            </c:ext>
          </c:extLst>
        </c:ser>
        <c:dLbls>
          <c:showLegendKey val="0"/>
          <c:showVal val="0"/>
          <c:showCatName val="0"/>
          <c:showSerName val="0"/>
          <c:showPercent val="0"/>
          <c:showBubbleSize val="0"/>
        </c:dLbls>
        <c:smooth val="0"/>
        <c:axId val="710737264"/>
        <c:axId val="710744104"/>
      </c:lineChart>
      <c:catAx>
        <c:axId val="710737264"/>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10744104"/>
        <c:crosses val="autoZero"/>
        <c:auto val="1"/>
        <c:lblAlgn val="ctr"/>
        <c:lblOffset val="100"/>
        <c:noMultiLvlLbl val="0"/>
      </c:catAx>
      <c:valAx>
        <c:axId val="71074410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1073726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5">
  <cs:axisTitle>
    <cs:lnRef idx="0"/>
    <cs:fillRef idx="0"/>
    <cs:effectRef idx="0"/>
    <cs:fontRef idx="minor">
      <a:schemeClr val="lt1">
        <a:lumMod val="75000"/>
      </a:schemeClr>
    </cs:fontRef>
    <cs:defRPr sz="900" b="1" kern="1200"/>
  </cs:axisTitle>
  <cs:categoryAxis>
    <cs:lnRef idx="0"/>
    <cs:fillRef idx="0"/>
    <cs:effectRef idx="0"/>
    <cs:fontRef idx="minor">
      <a:schemeClr val="lt1">
        <a:lumMod val="75000"/>
      </a:schemeClr>
    </cs:fontRef>
    <cs:defRPr sz="900" kern="1200"/>
  </cs:categoryAxis>
  <cs:chartArea>
    <cs:lnRef idx="0"/>
    <cs:fillRef idx="0"/>
    <cs:effectRef idx="0"/>
    <cs:fontRef idx="minor">
      <a:schemeClr val="dk1"/>
    </cs:fontRef>
    <cs:spPr>
      <a:solidFill>
        <a:schemeClr val="dk1">
          <a:lumMod val="75000"/>
          <a:lumOff val="25000"/>
        </a:schemeClr>
      </a:solidFill>
      <a:ln w="9525" cap="flat" cmpd="sng" algn="ctr">
        <a:solidFill>
          <a:schemeClr val="dk1">
            <a:lumMod val="15000"/>
            <a:lumOff val="85000"/>
          </a:schemeClr>
        </a:solidFill>
        <a:round/>
      </a:ln>
    </cs:spPr>
    <cs:defRPr sz="900" kern="1200"/>
  </cs:chartArea>
  <cs:dataLabel>
    <cs:lnRef idx="0"/>
    <cs:fillRef idx="0"/>
    <cs:effectRef idx="0"/>
    <cs:fontRef idx="minor">
      <a:schemeClr val="lt1">
        <a:lumMod val="75000"/>
      </a:schemeClr>
    </cs:fontRef>
    <cs:defRPr sz="900" kern="1200"/>
  </cs:dataLabel>
  <cs:dataLabelCallout>
    <cs:lnRef idx="0"/>
    <cs:fillRef idx="0"/>
    <cs:effectRef idx="0"/>
    <cs:fontRef idx="minor">
      <a:schemeClr val="lt1">
        <a:lumMod val="15000"/>
        <a:lumOff val="85000"/>
      </a:schemeClr>
    </cs:fontRef>
    <cs:spPr>
      <a:solidFill>
        <a:schemeClr val="dk1">
          <a:lumMod val="65000"/>
          <a:lumOff val="35000"/>
        </a:schemeClr>
      </a:solidFill>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
  <cs:dataPoint3D>
    <cs:lnRef idx="0">
      <cs:styleClr val="auto"/>
    </cs:lnRef>
    <cs:fillRef idx="0">
      <cs:styleClr val="auto"/>
    </cs:fillRef>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3D>
  <cs:dataPointLine>
    <cs:lnRef idx="0">
      <cs:styleClr val="auto"/>
    </cs:lnRef>
    <cs:fillRef idx="0">
      <cs:styleClr val="auto"/>
    </cs:fillRef>
    <cs:effectRef idx="0">
      <cs:styleClr val="auto"/>
    </cs:effectRef>
    <cs:fontRef idx="minor">
      <a:schemeClr val="dk1"/>
    </cs:fontRef>
    <cs:spPr>
      <a:ln w="22225" cap="rnd">
        <a:solidFill>
          <a:schemeClr val="phClr"/>
        </a:solidFill>
      </a:ln>
      <a:effectLst>
        <a:glow rad="139700">
          <a:schemeClr val="phClr">
            <a:satMod val="175000"/>
            <a:alpha val="14000"/>
          </a:schemeClr>
        </a:glow>
      </a:effectLst>
    </cs:spPr>
  </cs:dataPointLine>
  <cs:dataPointMarker>
    <cs:lnRef idx="0">
      <cs:styleClr val="auto"/>
    </cs:lnRef>
    <cs:fillRef idx="0">
      <cs:styleClr val="auto"/>
    </cs:fillRef>
    <cs:effectRef idx="0">
      <cs:styleClr val="auto"/>
    </cs:effectRef>
    <cs:fontRef idx="minor">
      <a:schemeClr val="dk1"/>
    </cs:fontRef>
    <cs:spPr>
      <a:solidFill>
        <a:schemeClr val="phClr">
          <a:lumMod val="60000"/>
          <a:lumOff val="40000"/>
        </a:schemeClr>
      </a:solidFill>
      <a:effectLst>
        <a:glow rad="63500">
          <a:schemeClr val="phClr">
            <a:satMod val="175000"/>
            <a:alpha val="25000"/>
          </a:schemeClr>
        </a:glow>
      </a:effectLst>
    </cs:spPr>
  </cs:dataPointMarker>
  <cs:dataPointMarkerLayout symbol="circle" size="3"/>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lt1">
        <a:lumMod val="75000"/>
      </a:schemeClr>
    </cs:fontRef>
    <cs:spPr>
      <a:ln w="9525">
        <a:solidFill>
          <a:schemeClr val="dk1">
            <a:lumMod val="50000"/>
            <a:lumOff val="50000"/>
          </a:schemeClr>
        </a:solidFill>
      </a:ln>
    </cs:spPr>
    <cs:defRPr sz="900" kern="1200"/>
  </cs:dataTable>
  <cs:downBar>
    <cs:lnRef idx="0"/>
    <cs:fillRef idx="0"/>
    <cs:effectRef idx="0"/>
    <cs:fontRef idx="minor">
      <a:schemeClr val="lt1"/>
    </cs:fontRef>
    <cs:spPr>
      <a:solidFill>
        <a:schemeClr val="dk1">
          <a:lumMod val="50000"/>
          <a:lumOff val="50000"/>
        </a:schemeClr>
      </a:solidFill>
      <a:ln w="9525">
        <a:solidFill>
          <a:schemeClr val="dk1">
            <a:lumMod val="75000"/>
          </a:schemeClr>
        </a:solidFill>
        <a:round/>
      </a:ln>
    </cs:spPr>
  </cs:downBar>
  <cs:dropLine>
    <cs:lnRef idx="0"/>
    <cs:fillRef idx="0"/>
    <cs:effectRef idx="0"/>
    <cs:fontRef idx="minor">
      <a:schemeClr val="dk1"/>
    </cs:fontRef>
    <cs:spPr>
      <a:ln w="9525">
        <a:solidFill>
          <a:schemeClr val="lt1">
            <a:lumMod val="50000"/>
          </a:schemeClr>
        </a:solidFill>
        <a:round/>
      </a:ln>
    </cs:spPr>
  </cs:dropLine>
  <cs:errorBar>
    <cs:lnRef idx="0"/>
    <cs:fillRef idx="0"/>
    <cs:effectRef idx="0"/>
    <cs:fontRef idx="minor">
      <a:schemeClr val="dk1"/>
    </cs:fontRef>
    <cs:spPr>
      <a:ln w="9525">
        <a:solidFill>
          <a:schemeClr val="lt1">
            <a:lumMod val="50000"/>
          </a:schemeClr>
        </a:solidFill>
        <a:round/>
      </a:ln>
    </cs:spPr>
  </cs:errorBar>
  <cs:floor>
    <cs:lnRef idx="0"/>
    <cs:fillRef idx="0"/>
    <cs:effectRef idx="0"/>
    <cs:fontRef idx="minor">
      <a:schemeClr val="dk1"/>
    </cs:fontRef>
  </cs:floor>
  <cs:gridlineMajor>
    <cs:lnRef idx="0"/>
    <cs:fillRef idx="0"/>
    <cs:effectRef idx="0"/>
    <cs:fontRef idx="minor">
      <a:schemeClr val="tx1"/>
    </cs:fontRef>
    <cs:spPr>
      <a:ln w="9525" cap="flat" cmpd="sng" algn="ctr">
        <a:solidFill>
          <a:schemeClr val="dk1">
            <a:lumMod val="65000"/>
            <a:lumOff val="35000"/>
            <a:alpha val="75000"/>
          </a:schemeClr>
        </a:solidFill>
        <a:round/>
      </a:ln>
    </cs:spPr>
  </cs:gridlineMajor>
  <cs:gridlineMinor>
    <cs:lnRef idx="0"/>
    <cs:fillRef idx="0"/>
    <cs:effectRef idx="0"/>
    <cs:fontRef idx="minor">
      <a:schemeClr val="tx1"/>
    </cs:fontRef>
    <cs:spPr>
      <a:ln w="9525" cap="flat" cmpd="sng" algn="ctr">
        <a:solidFill>
          <a:schemeClr val="dk1">
            <a:lumMod val="65000"/>
            <a:lumOff val="35000"/>
            <a:alpha val="25000"/>
          </a:schemeClr>
        </a:solidFill>
        <a:round/>
      </a:ln>
    </cs:spPr>
  </cs:gridlineMinor>
  <cs:hiLoLine>
    <cs:lnRef idx="0"/>
    <cs:fillRef idx="0"/>
    <cs:effectRef idx="0"/>
    <cs:fontRef idx="minor">
      <a:schemeClr val="dk1"/>
    </cs:fontRef>
    <cs:spPr>
      <a:ln w="9525">
        <a:solidFill>
          <a:schemeClr val="lt1">
            <a:lumMod val="50000"/>
          </a:schemeClr>
        </a:solidFill>
        <a:round/>
      </a:ln>
    </cs:spPr>
  </cs:hiLoLine>
  <cs:leaderLine>
    <cs:lnRef idx="0"/>
    <cs:fillRef idx="0"/>
    <cs:effectRef idx="0"/>
    <cs:fontRef idx="minor">
      <a:schemeClr val="dk1"/>
    </cs:fontRef>
    <cs:spPr>
      <a:ln w="9525">
        <a:solidFill>
          <a:schemeClr val="lt1">
            <a:lumMod val="50000"/>
          </a:schemeClr>
        </a:solidFill>
        <a:round/>
      </a:ln>
    </cs:spPr>
  </cs:leaderLine>
  <cs:legend>
    <cs:lnRef idx="0"/>
    <cs:fillRef idx="0"/>
    <cs:effectRef idx="0"/>
    <cs:fontRef idx="minor">
      <a:schemeClr val="lt1">
        <a:lumMod val="7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lt1">
        <a:lumMod val="75000"/>
      </a:schemeClr>
    </cs:fontRef>
    <cs:defRPr sz="900" kern="1200"/>
  </cs:seriesAxis>
  <cs:seriesLine>
    <cs:lnRef idx="0"/>
    <cs:fillRef idx="0"/>
    <cs:effectRef idx="0"/>
    <cs:fontRef idx="minor">
      <a:schemeClr val="dk1"/>
    </cs:fontRef>
    <cs:spPr>
      <a:ln w="9525">
        <a:solidFill>
          <a:schemeClr val="lt1">
            <a:lumMod val="50000"/>
          </a:schemeClr>
        </a:solidFill>
        <a:round/>
      </a:ln>
    </cs:spPr>
  </cs:seriesLine>
  <cs:title>
    <cs:lnRef idx="0"/>
    <cs:fillRef idx="0"/>
    <cs:effectRef idx="0"/>
    <cs:fontRef idx="minor">
      <a:schemeClr val="lt1">
        <a:lumMod val="85000"/>
      </a:schemeClr>
    </cs:fontRef>
    <cs:defRPr sz="1400" b="1" kern="1200" cap="none" baseline="0"/>
  </cs:title>
  <cs:trendline>
    <cs:lnRef idx="0">
      <cs:styleClr val="auto"/>
    </cs:lnRef>
    <cs:fillRef idx="0"/>
    <cs:effectRef idx="0"/>
    <cs:fontRef idx="minor">
      <a:schemeClr val="lt1"/>
    </cs:fontRef>
    <cs:spPr>
      <a:ln w="25400" cap="rnd">
        <a:solidFill>
          <a:schemeClr val="phClr">
            <a:alpha val="50000"/>
          </a:schemeClr>
        </a:solidFill>
      </a:ln>
    </cs:spPr>
  </cs:trendline>
  <cs:trendlineLabel>
    <cs:lnRef idx="0"/>
    <cs:fillRef idx="0"/>
    <cs:effectRef idx="0"/>
    <cs:fontRef idx="minor">
      <a:schemeClr val="lt1">
        <a:lumMod val="75000"/>
      </a:schemeClr>
    </cs:fontRef>
    <cs:defRPr sz="900" kern="1200"/>
  </cs:trendlineLabel>
  <cs:upBar>
    <cs:lnRef idx="0"/>
    <cs:fillRef idx="0"/>
    <cs:effectRef idx="0"/>
    <cs:fontRef idx="minor">
      <a:schemeClr val="dk1"/>
    </cs:fontRef>
    <cs:spPr>
      <a:solidFill>
        <a:schemeClr val="lt1">
          <a:lumMod val="85000"/>
        </a:schemeClr>
      </a:solidFill>
      <a:ln w="9525">
        <a:solidFill>
          <a:schemeClr val="dk1">
            <a:lumMod val="50000"/>
          </a:schemeClr>
        </a:solidFill>
        <a:round/>
      </a:ln>
    </cs:spPr>
  </cs:upBar>
  <cs:valueAxis>
    <cs:lnRef idx="0"/>
    <cs:fillRef idx="0"/>
    <cs:effectRef idx="0"/>
    <cs:fontRef idx="minor">
      <a:schemeClr val="lt1">
        <a:lumMod val="75000"/>
      </a:schemeClr>
    </cs:fontRef>
    <cs:spPr>
      <a:ln w="9525" cap="flat" cmpd="sng" algn="ctr">
        <a:solidFill>
          <a:schemeClr val="lt1">
            <a:lumMod val="50000"/>
          </a:schemeClr>
        </a:solidFill>
        <a:round/>
      </a:ln>
    </cs:spPr>
    <cs:defRPr sz="900" kern="1200"/>
    <cs:bodyPr/>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45">
  <cs:axisTitle>
    <cs:lnRef idx="0"/>
    <cs:fillRef idx="0"/>
    <cs:effectRef idx="0"/>
    <cs:fontRef idx="minor">
      <a:schemeClr val="lt1">
        <a:lumMod val="75000"/>
      </a:schemeClr>
    </cs:fontRef>
    <cs:defRPr sz="900" b="1" kern="1200"/>
  </cs:axisTitle>
  <cs:categoryAxis>
    <cs:lnRef idx="0"/>
    <cs:fillRef idx="0"/>
    <cs:effectRef idx="0"/>
    <cs:fontRef idx="minor">
      <a:schemeClr val="lt1">
        <a:lumMod val="75000"/>
      </a:schemeClr>
    </cs:fontRef>
    <cs:defRPr sz="900" kern="1200"/>
  </cs:categoryAxis>
  <cs:chartArea>
    <cs:lnRef idx="0"/>
    <cs:fillRef idx="0"/>
    <cs:effectRef idx="0"/>
    <cs:fontRef idx="minor">
      <a:schemeClr val="dk1"/>
    </cs:fontRef>
    <cs:spPr>
      <a:solidFill>
        <a:schemeClr val="dk1">
          <a:lumMod val="75000"/>
          <a:lumOff val="25000"/>
        </a:schemeClr>
      </a:solidFill>
      <a:ln w="9525" cap="flat" cmpd="sng" algn="ctr">
        <a:solidFill>
          <a:schemeClr val="dk1">
            <a:lumMod val="15000"/>
            <a:lumOff val="85000"/>
          </a:schemeClr>
        </a:solidFill>
        <a:round/>
      </a:ln>
    </cs:spPr>
    <cs:defRPr sz="900" kern="1200"/>
  </cs:chartArea>
  <cs:dataLabel>
    <cs:lnRef idx="0"/>
    <cs:fillRef idx="0"/>
    <cs:effectRef idx="0"/>
    <cs:fontRef idx="minor">
      <a:schemeClr val="lt1">
        <a:lumMod val="75000"/>
      </a:schemeClr>
    </cs:fontRef>
    <cs:defRPr sz="900" kern="1200"/>
  </cs:dataLabel>
  <cs:dataLabelCallout>
    <cs:lnRef idx="0"/>
    <cs:fillRef idx="0"/>
    <cs:effectRef idx="0"/>
    <cs:fontRef idx="minor">
      <a:schemeClr val="lt1">
        <a:lumMod val="15000"/>
        <a:lumOff val="85000"/>
      </a:schemeClr>
    </cs:fontRef>
    <cs:spPr>
      <a:solidFill>
        <a:schemeClr val="dk1">
          <a:lumMod val="65000"/>
          <a:lumOff val="35000"/>
        </a:schemeClr>
      </a:solidFill>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
  <cs:dataPoint3D>
    <cs:lnRef idx="0">
      <cs:styleClr val="auto"/>
    </cs:lnRef>
    <cs:fillRef idx="0">
      <cs:styleClr val="auto"/>
    </cs:fillRef>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3D>
  <cs:dataPointLine>
    <cs:lnRef idx="0">
      <cs:styleClr val="auto"/>
    </cs:lnRef>
    <cs:fillRef idx="0">
      <cs:styleClr val="auto"/>
    </cs:fillRef>
    <cs:effectRef idx="0">
      <cs:styleClr val="auto"/>
    </cs:effectRef>
    <cs:fontRef idx="minor">
      <a:schemeClr val="dk1"/>
    </cs:fontRef>
    <cs:spPr>
      <a:ln w="22225" cap="rnd">
        <a:solidFill>
          <a:schemeClr val="phClr"/>
        </a:solidFill>
      </a:ln>
      <a:effectLst>
        <a:glow rad="139700">
          <a:schemeClr val="phClr">
            <a:satMod val="175000"/>
            <a:alpha val="14000"/>
          </a:schemeClr>
        </a:glow>
      </a:effectLst>
    </cs:spPr>
  </cs:dataPointLine>
  <cs:dataPointMarker>
    <cs:lnRef idx="0">
      <cs:styleClr val="auto"/>
    </cs:lnRef>
    <cs:fillRef idx="0">
      <cs:styleClr val="auto"/>
    </cs:fillRef>
    <cs:effectRef idx="0">
      <cs:styleClr val="auto"/>
    </cs:effectRef>
    <cs:fontRef idx="minor">
      <a:schemeClr val="dk1"/>
    </cs:fontRef>
    <cs:spPr>
      <a:solidFill>
        <a:schemeClr val="phClr">
          <a:lumMod val="60000"/>
          <a:lumOff val="40000"/>
        </a:schemeClr>
      </a:solidFill>
      <a:effectLst>
        <a:glow rad="63500">
          <a:schemeClr val="phClr">
            <a:satMod val="175000"/>
            <a:alpha val="25000"/>
          </a:schemeClr>
        </a:glow>
      </a:effectLst>
    </cs:spPr>
  </cs:dataPointMarker>
  <cs:dataPointMarkerLayout symbol="circle" size="3"/>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lt1">
        <a:lumMod val="75000"/>
      </a:schemeClr>
    </cs:fontRef>
    <cs:spPr>
      <a:ln w="9525">
        <a:solidFill>
          <a:schemeClr val="dk1">
            <a:lumMod val="50000"/>
            <a:lumOff val="50000"/>
          </a:schemeClr>
        </a:solidFill>
      </a:ln>
    </cs:spPr>
    <cs:defRPr sz="900" kern="1200"/>
  </cs:dataTable>
  <cs:downBar>
    <cs:lnRef idx="0"/>
    <cs:fillRef idx="0"/>
    <cs:effectRef idx="0"/>
    <cs:fontRef idx="minor">
      <a:schemeClr val="lt1"/>
    </cs:fontRef>
    <cs:spPr>
      <a:solidFill>
        <a:schemeClr val="dk1">
          <a:lumMod val="50000"/>
          <a:lumOff val="50000"/>
        </a:schemeClr>
      </a:solidFill>
      <a:ln w="9525">
        <a:solidFill>
          <a:schemeClr val="dk1">
            <a:lumMod val="75000"/>
          </a:schemeClr>
        </a:solidFill>
        <a:round/>
      </a:ln>
    </cs:spPr>
  </cs:downBar>
  <cs:dropLine>
    <cs:lnRef idx="0"/>
    <cs:fillRef idx="0"/>
    <cs:effectRef idx="0"/>
    <cs:fontRef idx="minor">
      <a:schemeClr val="dk1"/>
    </cs:fontRef>
    <cs:spPr>
      <a:ln w="9525">
        <a:solidFill>
          <a:schemeClr val="lt1">
            <a:lumMod val="50000"/>
          </a:schemeClr>
        </a:solidFill>
        <a:round/>
      </a:ln>
    </cs:spPr>
  </cs:dropLine>
  <cs:errorBar>
    <cs:lnRef idx="0"/>
    <cs:fillRef idx="0"/>
    <cs:effectRef idx="0"/>
    <cs:fontRef idx="minor">
      <a:schemeClr val="dk1"/>
    </cs:fontRef>
    <cs:spPr>
      <a:ln w="9525">
        <a:solidFill>
          <a:schemeClr val="lt1">
            <a:lumMod val="50000"/>
          </a:schemeClr>
        </a:solidFill>
        <a:round/>
      </a:ln>
    </cs:spPr>
  </cs:errorBar>
  <cs:floor>
    <cs:lnRef idx="0"/>
    <cs:fillRef idx="0"/>
    <cs:effectRef idx="0"/>
    <cs:fontRef idx="minor">
      <a:schemeClr val="dk1"/>
    </cs:fontRef>
  </cs:floor>
  <cs:gridlineMajor>
    <cs:lnRef idx="0"/>
    <cs:fillRef idx="0"/>
    <cs:effectRef idx="0"/>
    <cs:fontRef idx="minor">
      <a:schemeClr val="tx1"/>
    </cs:fontRef>
    <cs:spPr>
      <a:ln w="9525" cap="flat" cmpd="sng" algn="ctr">
        <a:solidFill>
          <a:schemeClr val="dk1">
            <a:lumMod val="65000"/>
            <a:lumOff val="35000"/>
            <a:alpha val="75000"/>
          </a:schemeClr>
        </a:solidFill>
        <a:round/>
      </a:ln>
    </cs:spPr>
  </cs:gridlineMajor>
  <cs:gridlineMinor>
    <cs:lnRef idx="0"/>
    <cs:fillRef idx="0"/>
    <cs:effectRef idx="0"/>
    <cs:fontRef idx="minor">
      <a:schemeClr val="tx1"/>
    </cs:fontRef>
    <cs:spPr>
      <a:ln w="9525" cap="flat" cmpd="sng" algn="ctr">
        <a:solidFill>
          <a:schemeClr val="dk1">
            <a:lumMod val="65000"/>
            <a:lumOff val="35000"/>
            <a:alpha val="25000"/>
          </a:schemeClr>
        </a:solidFill>
        <a:round/>
      </a:ln>
    </cs:spPr>
  </cs:gridlineMinor>
  <cs:hiLoLine>
    <cs:lnRef idx="0"/>
    <cs:fillRef idx="0"/>
    <cs:effectRef idx="0"/>
    <cs:fontRef idx="minor">
      <a:schemeClr val="dk1"/>
    </cs:fontRef>
    <cs:spPr>
      <a:ln w="9525">
        <a:solidFill>
          <a:schemeClr val="lt1">
            <a:lumMod val="50000"/>
          </a:schemeClr>
        </a:solidFill>
        <a:round/>
      </a:ln>
    </cs:spPr>
  </cs:hiLoLine>
  <cs:leaderLine>
    <cs:lnRef idx="0"/>
    <cs:fillRef idx="0"/>
    <cs:effectRef idx="0"/>
    <cs:fontRef idx="minor">
      <a:schemeClr val="dk1"/>
    </cs:fontRef>
    <cs:spPr>
      <a:ln w="9525">
        <a:solidFill>
          <a:schemeClr val="lt1">
            <a:lumMod val="50000"/>
          </a:schemeClr>
        </a:solidFill>
        <a:round/>
      </a:ln>
    </cs:spPr>
  </cs:leaderLine>
  <cs:legend>
    <cs:lnRef idx="0"/>
    <cs:fillRef idx="0"/>
    <cs:effectRef idx="0"/>
    <cs:fontRef idx="minor">
      <a:schemeClr val="lt1">
        <a:lumMod val="7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lt1">
        <a:lumMod val="75000"/>
      </a:schemeClr>
    </cs:fontRef>
    <cs:defRPr sz="900" kern="1200"/>
  </cs:seriesAxis>
  <cs:seriesLine>
    <cs:lnRef idx="0"/>
    <cs:fillRef idx="0"/>
    <cs:effectRef idx="0"/>
    <cs:fontRef idx="minor">
      <a:schemeClr val="dk1"/>
    </cs:fontRef>
    <cs:spPr>
      <a:ln w="9525">
        <a:solidFill>
          <a:schemeClr val="lt1">
            <a:lumMod val="50000"/>
          </a:schemeClr>
        </a:solidFill>
        <a:round/>
      </a:ln>
    </cs:spPr>
  </cs:seriesLine>
  <cs:title>
    <cs:lnRef idx="0"/>
    <cs:fillRef idx="0"/>
    <cs:effectRef idx="0"/>
    <cs:fontRef idx="minor">
      <a:schemeClr val="lt1">
        <a:lumMod val="85000"/>
      </a:schemeClr>
    </cs:fontRef>
    <cs:defRPr sz="1400" b="1" kern="1200" cap="none" baseline="0"/>
  </cs:title>
  <cs:trendline>
    <cs:lnRef idx="0">
      <cs:styleClr val="auto"/>
    </cs:lnRef>
    <cs:fillRef idx="0"/>
    <cs:effectRef idx="0"/>
    <cs:fontRef idx="minor">
      <a:schemeClr val="lt1"/>
    </cs:fontRef>
    <cs:spPr>
      <a:ln w="25400" cap="rnd">
        <a:solidFill>
          <a:schemeClr val="phClr">
            <a:alpha val="50000"/>
          </a:schemeClr>
        </a:solidFill>
      </a:ln>
    </cs:spPr>
  </cs:trendline>
  <cs:trendlineLabel>
    <cs:lnRef idx="0"/>
    <cs:fillRef idx="0"/>
    <cs:effectRef idx="0"/>
    <cs:fontRef idx="minor">
      <a:schemeClr val="lt1">
        <a:lumMod val="75000"/>
      </a:schemeClr>
    </cs:fontRef>
    <cs:defRPr sz="900" kern="1200"/>
  </cs:trendlineLabel>
  <cs:upBar>
    <cs:lnRef idx="0"/>
    <cs:fillRef idx="0"/>
    <cs:effectRef idx="0"/>
    <cs:fontRef idx="minor">
      <a:schemeClr val="dk1"/>
    </cs:fontRef>
    <cs:spPr>
      <a:solidFill>
        <a:schemeClr val="lt1">
          <a:lumMod val="85000"/>
        </a:schemeClr>
      </a:solidFill>
      <a:ln w="9525">
        <a:solidFill>
          <a:schemeClr val="dk1">
            <a:lumMod val="50000"/>
          </a:schemeClr>
        </a:solidFill>
        <a:round/>
      </a:ln>
    </cs:spPr>
  </cs:upBar>
  <cs:valueAxis>
    <cs:lnRef idx="0"/>
    <cs:fillRef idx="0"/>
    <cs:effectRef idx="0"/>
    <cs:fontRef idx="minor">
      <a:schemeClr val="lt1">
        <a:lumMod val="75000"/>
      </a:schemeClr>
    </cs:fontRef>
    <cs:spPr>
      <a:ln w="9525" cap="flat" cmpd="sng" algn="ctr">
        <a:solidFill>
          <a:schemeClr val="lt1">
            <a:lumMod val="50000"/>
          </a:schemeClr>
        </a:solidFill>
        <a:round/>
      </a:ln>
    </cs:spPr>
    <cs:defRPr sz="900" kern="1200"/>
    <cs:bodyPr/>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45">
  <cs:axisTitle>
    <cs:lnRef idx="0"/>
    <cs:fillRef idx="0"/>
    <cs:effectRef idx="0"/>
    <cs:fontRef idx="minor">
      <a:schemeClr val="lt1">
        <a:lumMod val="75000"/>
      </a:schemeClr>
    </cs:fontRef>
    <cs:defRPr sz="900" b="1" kern="1200"/>
  </cs:axisTitle>
  <cs:categoryAxis>
    <cs:lnRef idx="0"/>
    <cs:fillRef idx="0"/>
    <cs:effectRef idx="0"/>
    <cs:fontRef idx="minor">
      <a:schemeClr val="lt1">
        <a:lumMod val="75000"/>
      </a:schemeClr>
    </cs:fontRef>
    <cs:defRPr sz="900" kern="1200"/>
  </cs:categoryAxis>
  <cs:chartArea>
    <cs:lnRef idx="0"/>
    <cs:fillRef idx="0"/>
    <cs:effectRef idx="0"/>
    <cs:fontRef idx="minor">
      <a:schemeClr val="dk1"/>
    </cs:fontRef>
    <cs:spPr>
      <a:solidFill>
        <a:schemeClr val="dk1">
          <a:lumMod val="75000"/>
          <a:lumOff val="25000"/>
        </a:schemeClr>
      </a:solidFill>
      <a:ln w="9525" cap="flat" cmpd="sng" algn="ctr">
        <a:solidFill>
          <a:schemeClr val="dk1">
            <a:lumMod val="15000"/>
            <a:lumOff val="85000"/>
          </a:schemeClr>
        </a:solidFill>
        <a:round/>
      </a:ln>
    </cs:spPr>
    <cs:defRPr sz="900" kern="1200"/>
  </cs:chartArea>
  <cs:dataLabel>
    <cs:lnRef idx="0"/>
    <cs:fillRef idx="0"/>
    <cs:effectRef idx="0"/>
    <cs:fontRef idx="minor">
      <a:schemeClr val="lt1">
        <a:lumMod val="75000"/>
      </a:schemeClr>
    </cs:fontRef>
    <cs:defRPr sz="900" kern="1200"/>
  </cs:dataLabel>
  <cs:dataLabelCallout>
    <cs:lnRef idx="0"/>
    <cs:fillRef idx="0"/>
    <cs:effectRef idx="0"/>
    <cs:fontRef idx="minor">
      <a:schemeClr val="lt1">
        <a:lumMod val="15000"/>
        <a:lumOff val="85000"/>
      </a:schemeClr>
    </cs:fontRef>
    <cs:spPr>
      <a:solidFill>
        <a:schemeClr val="dk1">
          <a:lumMod val="65000"/>
          <a:lumOff val="35000"/>
        </a:schemeClr>
      </a:solidFill>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
  <cs:dataPoint3D>
    <cs:lnRef idx="0">
      <cs:styleClr val="auto"/>
    </cs:lnRef>
    <cs:fillRef idx="0">
      <cs:styleClr val="auto"/>
    </cs:fillRef>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3D>
  <cs:dataPointLine>
    <cs:lnRef idx="0">
      <cs:styleClr val="auto"/>
    </cs:lnRef>
    <cs:fillRef idx="0">
      <cs:styleClr val="auto"/>
    </cs:fillRef>
    <cs:effectRef idx="0">
      <cs:styleClr val="auto"/>
    </cs:effectRef>
    <cs:fontRef idx="minor">
      <a:schemeClr val="dk1"/>
    </cs:fontRef>
    <cs:spPr>
      <a:ln w="22225" cap="rnd">
        <a:solidFill>
          <a:schemeClr val="phClr"/>
        </a:solidFill>
      </a:ln>
      <a:effectLst>
        <a:glow rad="139700">
          <a:schemeClr val="phClr">
            <a:satMod val="175000"/>
            <a:alpha val="14000"/>
          </a:schemeClr>
        </a:glow>
      </a:effectLst>
    </cs:spPr>
  </cs:dataPointLine>
  <cs:dataPointMarker>
    <cs:lnRef idx="0">
      <cs:styleClr val="auto"/>
    </cs:lnRef>
    <cs:fillRef idx="0">
      <cs:styleClr val="auto"/>
    </cs:fillRef>
    <cs:effectRef idx="0">
      <cs:styleClr val="auto"/>
    </cs:effectRef>
    <cs:fontRef idx="minor">
      <a:schemeClr val="dk1"/>
    </cs:fontRef>
    <cs:spPr>
      <a:solidFill>
        <a:schemeClr val="phClr">
          <a:lumMod val="60000"/>
          <a:lumOff val="40000"/>
        </a:schemeClr>
      </a:solidFill>
      <a:effectLst>
        <a:glow rad="63500">
          <a:schemeClr val="phClr">
            <a:satMod val="175000"/>
            <a:alpha val="25000"/>
          </a:schemeClr>
        </a:glow>
      </a:effectLst>
    </cs:spPr>
  </cs:dataPointMarker>
  <cs:dataPointMarkerLayout symbol="circle" size="3"/>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lt1">
        <a:lumMod val="75000"/>
      </a:schemeClr>
    </cs:fontRef>
    <cs:spPr>
      <a:ln w="9525">
        <a:solidFill>
          <a:schemeClr val="dk1">
            <a:lumMod val="50000"/>
            <a:lumOff val="50000"/>
          </a:schemeClr>
        </a:solidFill>
      </a:ln>
    </cs:spPr>
    <cs:defRPr sz="900" kern="1200"/>
  </cs:dataTable>
  <cs:downBar>
    <cs:lnRef idx="0"/>
    <cs:fillRef idx="0"/>
    <cs:effectRef idx="0"/>
    <cs:fontRef idx="minor">
      <a:schemeClr val="lt1"/>
    </cs:fontRef>
    <cs:spPr>
      <a:solidFill>
        <a:schemeClr val="dk1">
          <a:lumMod val="50000"/>
          <a:lumOff val="50000"/>
        </a:schemeClr>
      </a:solidFill>
      <a:ln w="9525">
        <a:solidFill>
          <a:schemeClr val="dk1">
            <a:lumMod val="75000"/>
          </a:schemeClr>
        </a:solidFill>
        <a:round/>
      </a:ln>
    </cs:spPr>
  </cs:downBar>
  <cs:dropLine>
    <cs:lnRef idx="0"/>
    <cs:fillRef idx="0"/>
    <cs:effectRef idx="0"/>
    <cs:fontRef idx="minor">
      <a:schemeClr val="dk1"/>
    </cs:fontRef>
    <cs:spPr>
      <a:ln w="9525">
        <a:solidFill>
          <a:schemeClr val="lt1">
            <a:lumMod val="50000"/>
          </a:schemeClr>
        </a:solidFill>
        <a:round/>
      </a:ln>
    </cs:spPr>
  </cs:dropLine>
  <cs:errorBar>
    <cs:lnRef idx="0"/>
    <cs:fillRef idx="0"/>
    <cs:effectRef idx="0"/>
    <cs:fontRef idx="minor">
      <a:schemeClr val="dk1"/>
    </cs:fontRef>
    <cs:spPr>
      <a:ln w="9525">
        <a:solidFill>
          <a:schemeClr val="lt1">
            <a:lumMod val="50000"/>
          </a:schemeClr>
        </a:solidFill>
        <a:round/>
      </a:ln>
    </cs:spPr>
  </cs:errorBar>
  <cs:floor>
    <cs:lnRef idx="0"/>
    <cs:fillRef idx="0"/>
    <cs:effectRef idx="0"/>
    <cs:fontRef idx="minor">
      <a:schemeClr val="dk1"/>
    </cs:fontRef>
  </cs:floor>
  <cs:gridlineMajor>
    <cs:lnRef idx="0"/>
    <cs:fillRef idx="0"/>
    <cs:effectRef idx="0"/>
    <cs:fontRef idx="minor">
      <a:schemeClr val="tx1"/>
    </cs:fontRef>
    <cs:spPr>
      <a:ln w="9525" cap="flat" cmpd="sng" algn="ctr">
        <a:solidFill>
          <a:schemeClr val="dk1">
            <a:lumMod val="65000"/>
            <a:lumOff val="35000"/>
            <a:alpha val="75000"/>
          </a:schemeClr>
        </a:solidFill>
        <a:round/>
      </a:ln>
    </cs:spPr>
  </cs:gridlineMajor>
  <cs:gridlineMinor>
    <cs:lnRef idx="0"/>
    <cs:fillRef idx="0"/>
    <cs:effectRef idx="0"/>
    <cs:fontRef idx="minor">
      <a:schemeClr val="tx1"/>
    </cs:fontRef>
    <cs:spPr>
      <a:ln w="9525" cap="flat" cmpd="sng" algn="ctr">
        <a:solidFill>
          <a:schemeClr val="dk1">
            <a:lumMod val="65000"/>
            <a:lumOff val="35000"/>
            <a:alpha val="25000"/>
          </a:schemeClr>
        </a:solidFill>
        <a:round/>
      </a:ln>
    </cs:spPr>
  </cs:gridlineMinor>
  <cs:hiLoLine>
    <cs:lnRef idx="0"/>
    <cs:fillRef idx="0"/>
    <cs:effectRef idx="0"/>
    <cs:fontRef idx="minor">
      <a:schemeClr val="dk1"/>
    </cs:fontRef>
    <cs:spPr>
      <a:ln w="9525">
        <a:solidFill>
          <a:schemeClr val="lt1">
            <a:lumMod val="50000"/>
          </a:schemeClr>
        </a:solidFill>
        <a:round/>
      </a:ln>
    </cs:spPr>
  </cs:hiLoLine>
  <cs:leaderLine>
    <cs:lnRef idx="0"/>
    <cs:fillRef idx="0"/>
    <cs:effectRef idx="0"/>
    <cs:fontRef idx="minor">
      <a:schemeClr val="dk1"/>
    </cs:fontRef>
    <cs:spPr>
      <a:ln w="9525">
        <a:solidFill>
          <a:schemeClr val="lt1">
            <a:lumMod val="50000"/>
          </a:schemeClr>
        </a:solidFill>
        <a:round/>
      </a:ln>
    </cs:spPr>
  </cs:leaderLine>
  <cs:legend>
    <cs:lnRef idx="0"/>
    <cs:fillRef idx="0"/>
    <cs:effectRef idx="0"/>
    <cs:fontRef idx="minor">
      <a:schemeClr val="lt1">
        <a:lumMod val="7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lt1">
        <a:lumMod val="75000"/>
      </a:schemeClr>
    </cs:fontRef>
    <cs:defRPr sz="900" kern="1200"/>
  </cs:seriesAxis>
  <cs:seriesLine>
    <cs:lnRef idx="0"/>
    <cs:fillRef idx="0"/>
    <cs:effectRef idx="0"/>
    <cs:fontRef idx="minor">
      <a:schemeClr val="dk1"/>
    </cs:fontRef>
    <cs:spPr>
      <a:ln w="9525">
        <a:solidFill>
          <a:schemeClr val="lt1">
            <a:lumMod val="50000"/>
          </a:schemeClr>
        </a:solidFill>
        <a:round/>
      </a:ln>
    </cs:spPr>
  </cs:seriesLine>
  <cs:title>
    <cs:lnRef idx="0"/>
    <cs:fillRef idx="0"/>
    <cs:effectRef idx="0"/>
    <cs:fontRef idx="minor">
      <a:schemeClr val="lt1">
        <a:lumMod val="85000"/>
      </a:schemeClr>
    </cs:fontRef>
    <cs:defRPr sz="1400" b="1" kern="1200" cap="none" baseline="0"/>
  </cs:title>
  <cs:trendline>
    <cs:lnRef idx="0">
      <cs:styleClr val="auto"/>
    </cs:lnRef>
    <cs:fillRef idx="0"/>
    <cs:effectRef idx="0"/>
    <cs:fontRef idx="minor">
      <a:schemeClr val="lt1"/>
    </cs:fontRef>
    <cs:spPr>
      <a:ln w="25400" cap="rnd">
        <a:solidFill>
          <a:schemeClr val="phClr">
            <a:alpha val="50000"/>
          </a:schemeClr>
        </a:solidFill>
      </a:ln>
    </cs:spPr>
  </cs:trendline>
  <cs:trendlineLabel>
    <cs:lnRef idx="0"/>
    <cs:fillRef idx="0"/>
    <cs:effectRef idx="0"/>
    <cs:fontRef idx="minor">
      <a:schemeClr val="lt1">
        <a:lumMod val="75000"/>
      </a:schemeClr>
    </cs:fontRef>
    <cs:defRPr sz="900" kern="1200"/>
  </cs:trendlineLabel>
  <cs:upBar>
    <cs:lnRef idx="0"/>
    <cs:fillRef idx="0"/>
    <cs:effectRef idx="0"/>
    <cs:fontRef idx="minor">
      <a:schemeClr val="dk1"/>
    </cs:fontRef>
    <cs:spPr>
      <a:solidFill>
        <a:schemeClr val="lt1">
          <a:lumMod val="85000"/>
        </a:schemeClr>
      </a:solidFill>
      <a:ln w="9525">
        <a:solidFill>
          <a:schemeClr val="dk1">
            <a:lumMod val="50000"/>
          </a:schemeClr>
        </a:solidFill>
        <a:round/>
      </a:ln>
    </cs:spPr>
  </cs:upBar>
  <cs:valueAxis>
    <cs:lnRef idx="0"/>
    <cs:fillRef idx="0"/>
    <cs:effectRef idx="0"/>
    <cs:fontRef idx="minor">
      <a:schemeClr val="lt1">
        <a:lumMod val="75000"/>
      </a:schemeClr>
    </cs:fontRef>
    <cs:spPr>
      <a:ln w="9525" cap="flat" cmpd="sng" algn="ctr">
        <a:solidFill>
          <a:schemeClr val="lt1">
            <a:lumMod val="50000"/>
          </a:schemeClr>
        </a:solidFill>
        <a:round/>
      </a:ln>
    </cs:spPr>
    <cs:defRPr sz="900" kern="1200"/>
    <cs:bodyPr/>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245">
  <cs:axisTitle>
    <cs:lnRef idx="0"/>
    <cs:fillRef idx="0"/>
    <cs:effectRef idx="0"/>
    <cs:fontRef idx="minor">
      <a:schemeClr val="lt1">
        <a:lumMod val="75000"/>
      </a:schemeClr>
    </cs:fontRef>
    <cs:defRPr sz="900" b="1" kern="1200"/>
  </cs:axisTitle>
  <cs:categoryAxis>
    <cs:lnRef idx="0"/>
    <cs:fillRef idx="0"/>
    <cs:effectRef idx="0"/>
    <cs:fontRef idx="minor">
      <a:schemeClr val="lt1">
        <a:lumMod val="75000"/>
      </a:schemeClr>
    </cs:fontRef>
    <cs:defRPr sz="900" kern="1200"/>
  </cs:categoryAxis>
  <cs:chartArea>
    <cs:lnRef idx="0"/>
    <cs:fillRef idx="0"/>
    <cs:effectRef idx="0"/>
    <cs:fontRef idx="minor">
      <a:schemeClr val="dk1"/>
    </cs:fontRef>
    <cs:spPr>
      <a:solidFill>
        <a:schemeClr val="dk1">
          <a:lumMod val="75000"/>
          <a:lumOff val="25000"/>
        </a:schemeClr>
      </a:solidFill>
      <a:ln w="9525" cap="flat" cmpd="sng" algn="ctr">
        <a:solidFill>
          <a:schemeClr val="dk1">
            <a:lumMod val="15000"/>
            <a:lumOff val="85000"/>
          </a:schemeClr>
        </a:solidFill>
        <a:round/>
      </a:ln>
    </cs:spPr>
    <cs:defRPr sz="900" kern="1200"/>
  </cs:chartArea>
  <cs:dataLabel>
    <cs:lnRef idx="0"/>
    <cs:fillRef idx="0"/>
    <cs:effectRef idx="0"/>
    <cs:fontRef idx="minor">
      <a:schemeClr val="lt1">
        <a:lumMod val="75000"/>
      </a:schemeClr>
    </cs:fontRef>
    <cs:defRPr sz="900" kern="1200"/>
  </cs:dataLabel>
  <cs:dataLabelCallout>
    <cs:lnRef idx="0"/>
    <cs:fillRef idx="0"/>
    <cs:effectRef idx="0"/>
    <cs:fontRef idx="minor">
      <a:schemeClr val="lt1">
        <a:lumMod val="15000"/>
        <a:lumOff val="85000"/>
      </a:schemeClr>
    </cs:fontRef>
    <cs:spPr>
      <a:solidFill>
        <a:schemeClr val="dk1">
          <a:lumMod val="65000"/>
          <a:lumOff val="35000"/>
        </a:schemeClr>
      </a:solidFill>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
  <cs:dataPoint3D>
    <cs:lnRef idx="0">
      <cs:styleClr val="auto"/>
    </cs:lnRef>
    <cs:fillRef idx="0">
      <cs:styleClr val="auto"/>
    </cs:fillRef>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3D>
  <cs:dataPointLine>
    <cs:lnRef idx="0">
      <cs:styleClr val="auto"/>
    </cs:lnRef>
    <cs:fillRef idx="0">
      <cs:styleClr val="auto"/>
    </cs:fillRef>
    <cs:effectRef idx="0">
      <cs:styleClr val="auto"/>
    </cs:effectRef>
    <cs:fontRef idx="minor">
      <a:schemeClr val="dk1"/>
    </cs:fontRef>
    <cs:spPr>
      <a:ln w="22225" cap="rnd">
        <a:solidFill>
          <a:schemeClr val="phClr"/>
        </a:solidFill>
      </a:ln>
      <a:effectLst>
        <a:glow rad="139700">
          <a:schemeClr val="phClr">
            <a:satMod val="175000"/>
            <a:alpha val="14000"/>
          </a:schemeClr>
        </a:glow>
      </a:effectLst>
    </cs:spPr>
  </cs:dataPointLine>
  <cs:dataPointMarker>
    <cs:lnRef idx="0">
      <cs:styleClr val="auto"/>
    </cs:lnRef>
    <cs:fillRef idx="0">
      <cs:styleClr val="auto"/>
    </cs:fillRef>
    <cs:effectRef idx="0">
      <cs:styleClr val="auto"/>
    </cs:effectRef>
    <cs:fontRef idx="minor">
      <a:schemeClr val="dk1"/>
    </cs:fontRef>
    <cs:spPr>
      <a:solidFill>
        <a:schemeClr val="phClr">
          <a:lumMod val="60000"/>
          <a:lumOff val="40000"/>
        </a:schemeClr>
      </a:solidFill>
      <a:effectLst>
        <a:glow rad="63500">
          <a:schemeClr val="phClr">
            <a:satMod val="175000"/>
            <a:alpha val="25000"/>
          </a:schemeClr>
        </a:glow>
      </a:effectLst>
    </cs:spPr>
  </cs:dataPointMarker>
  <cs:dataPointMarkerLayout symbol="circle" size="3"/>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lt1">
        <a:lumMod val="75000"/>
      </a:schemeClr>
    </cs:fontRef>
    <cs:spPr>
      <a:ln w="9525">
        <a:solidFill>
          <a:schemeClr val="dk1">
            <a:lumMod val="50000"/>
            <a:lumOff val="50000"/>
          </a:schemeClr>
        </a:solidFill>
      </a:ln>
    </cs:spPr>
    <cs:defRPr sz="900" kern="1200"/>
  </cs:dataTable>
  <cs:downBar>
    <cs:lnRef idx="0"/>
    <cs:fillRef idx="0"/>
    <cs:effectRef idx="0"/>
    <cs:fontRef idx="minor">
      <a:schemeClr val="lt1"/>
    </cs:fontRef>
    <cs:spPr>
      <a:solidFill>
        <a:schemeClr val="dk1">
          <a:lumMod val="50000"/>
          <a:lumOff val="50000"/>
        </a:schemeClr>
      </a:solidFill>
      <a:ln w="9525">
        <a:solidFill>
          <a:schemeClr val="dk1">
            <a:lumMod val="75000"/>
          </a:schemeClr>
        </a:solidFill>
        <a:round/>
      </a:ln>
    </cs:spPr>
  </cs:downBar>
  <cs:dropLine>
    <cs:lnRef idx="0"/>
    <cs:fillRef idx="0"/>
    <cs:effectRef idx="0"/>
    <cs:fontRef idx="minor">
      <a:schemeClr val="dk1"/>
    </cs:fontRef>
    <cs:spPr>
      <a:ln w="9525">
        <a:solidFill>
          <a:schemeClr val="lt1">
            <a:lumMod val="50000"/>
          </a:schemeClr>
        </a:solidFill>
        <a:round/>
      </a:ln>
    </cs:spPr>
  </cs:dropLine>
  <cs:errorBar>
    <cs:lnRef idx="0"/>
    <cs:fillRef idx="0"/>
    <cs:effectRef idx="0"/>
    <cs:fontRef idx="minor">
      <a:schemeClr val="dk1"/>
    </cs:fontRef>
    <cs:spPr>
      <a:ln w="9525">
        <a:solidFill>
          <a:schemeClr val="lt1">
            <a:lumMod val="50000"/>
          </a:schemeClr>
        </a:solidFill>
        <a:round/>
      </a:ln>
    </cs:spPr>
  </cs:errorBar>
  <cs:floor>
    <cs:lnRef idx="0"/>
    <cs:fillRef idx="0"/>
    <cs:effectRef idx="0"/>
    <cs:fontRef idx="minor">
      <a:schemeClr val="dk1"/>
    </cs:fontRef>
  </cs:floor>
  <cs:gridlineMajor>
    <cs:lnRef idx="0"/>
    <cs:fillRef idx="0"/>
    <cs:effectRef idx="0"/>
    <cs:fontRef idx="minor">
      <a:schemeClr val="tx1"/>
    </cs:fontRef>
    <cs:spPr>
      <a:ln w="9525" cap="flat" cmpd="sng" algn="ctr">
        <a:solidFill>
          <a:schemeClr val="dk1">
            <a:lumMod val="65000"/>
            <a:lumOff val="35000"/>
            <a:alpha val="75000"/>
          </a:schemeClr>
        </a:solidFill>
        <a:round/>
      </a:ln>
    </cs:spPr>
  </cs:gridlineMajor>
  <cs:gridlineMinor>
    <cs:lnRef idx="0"/>
    <cs:fillRef idx="0"/>
    <cs:effectRef idx="0"/>
    <cs:fontRef idx="minor">
      <a:schemeClr val="tx1"/>
    </cs:fontRef>
    <cs:spPr>
      <a:ln w="9525" cap="flat" cmpd="sng" algn="ctr">
        <a:solidFill>
          <a:schemeClr val="dk1">
            <a:lumMod val="65000"/>
            <a:lumOff val="35000"/>
            <a:alpha val="25000"/>
          </a:schemeClr>
        </a:solidFill>
        <a:round/>
      </a:ln>
    </cs:spPr>
  </cs:gridlineMinor>
  <cs:hiLoLine>
    <cs:lnRef idx="0"/>
    <cs:fillRef idx="0"/>
    <cs:effectRef idx="0"/>
    <cs:fontRef idx="minor">
      <a:schemeClr val="dk1"/>
    </cs:fontRef>
    <cs:spPr>
      <a:ln w="9525">
        <a:solidFill>
          <a:schemeClr val="lt1">
            <a:lumMod val="50000"/>
          </a:schemeClr>
        </a:solidFill>
        <a:round/>
      </a:ln>
    </cs:spPr>
  </cs:hiLoLine>
  <cs:leaderLine>
    <cs:lnRef idx="0"/>
    <cs:fillRef idx="0"/>
    <cs:effectRef idx="0"/>
    <cs:fontRef idx="minor">
      <a:schemeClr val="dk1"/>
    </cs:fontRef>
    <cs:spPr>
      <a:ln w="9525">
        <a:solidFill>
          <a:schemeClr val="lt1">
            <a:lumMod val="50000"/>
          </a:schemeClr>
        </a:solidFill>
        <a:round/>
      </a:ln>
    </cs:spPr>
  </cs:leaderLine>
  <cs:legend>
    <cs:lnRef idx="0"/>
    <cs:fillRef idx="0"/>
    <cs:effectRef idx="0"/>
    <cs:fontRef idx="minor">
      <a:schemeClr val="lt1">
        <a:lumMod val="7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lt1">
        <a:lumMod val="75000"/>
      </a:schemeClr>
    </cs:fontRef>
    <cs:defRPr sz="900" kern="1200"/>
  </cs:seriesAxis>
  <cs:seriesLine>
    <cs:lnRef idx="0"/>
    <cs:fillRef idx="0"/>
    <cs:effectRef idx="0"/>
    <cs:fontRef idx="minor">
      <a:schemeClr val="dk1"/>
    </cs:fontRef>
    <cs:spPr>
      <a:ln w="9525">
        <a:solidFill>
          <a:schemeClr val="lt1">
            <a:lumMod val="50000"/>
          </a:schemeClr>
        </a:solidFill>
        <a:round/>
      </a:ln>
    </cs:spPr>
  </cs:seriesLine>
  <cs:title>
    <cs:lnRef idx="0"/>
    <cs:fillRef idx="0"/>
    <cs:effectRef idx="0"/>
    <cs:fontRef idx="minor">
      <a:schemeClr val="lt1">
        <a:lumMod val="85000"/>
      </a:schemeClr>
    </cs:fontRef>
    <cs:defRPr sz="1400" b="1" kern="1200" cap="none" baseline="0"/>
  </cs:title>
  <cs:trendline>
    <cs:lnRef idx="0">
      <cs:styleClr val="auto"/>
    </cs:lnRef>
    <cs:fillRef idx="0"/>
    <cs:effectRef idx="0"/>
    <cs:fontRef idx="minor">
      <a:schemeClr val="lt1"/>
    </cs:fontRef>
    <cs:spPr>
      <a:ln w="25400" cap="rnd">
        <a:solidFill>
          <a:schemeClr val="phClr">
            <a:alpha val="50000"/>
          </a:schemeClr>
        </a:solidFill>
      </a:ln>
    </cs:spPr>
  </cs:trendline>
  <cs:trendlineLabel>
    <cs:lnRef idx="0"/>
    <cs:fillRef idx="0"/>
    <cs:effectRef idx="0"/>
    <cs:fontRef idx="minor">
      <a:schemeClr val="lt1">
        <a:lumMod val="75000"/>
      </a:schemeClr>
    </cs:fontRef>
    <cs:defRPr sz="900" kern="1200"/>
  </cs:trendlineLabel>
  <cs:upBar>
    <cs:lnRef idx="0"/>
    <cs:fillRef idx="0"/>
    <cs:effectRef idx="0"/>
    <cs:fontRef idx="minor">
      <a:schemeClr val="dk1"/>
    </cs:fontRef>
    <cs:spPr>
      <a:solidFill>
        <a:schemeClr val="lt1">
          <a:lumMod val="85000"/>
        </a:schemeClr>
      </a:solidFill>
      <a:ln w="9525">
        <a:solidFill>
          <a:schemeClr val="dk1">
            <a:lumMod val="50000"/>
          </a:schemeClr>
        </a:solidFill>
        <a:round/>
      </a:ln>
    </cs:spPr>
  </cs:upBar>
  <cs:valueAxis>
    <cs:lnRef idx="0"/>
    <cs:fillRef idx="0"/>
    <cs:effectRef idx="0"/>
    <cs:fontRef idx="minor">
      <a:schemeClr val="lt1">
        <a:lumMod val="75000"/>
      </a:schemeClr>
    </cs:fontRef>
    <cs:spPr>
      <a:ln w="9525" cap="flat" cmpd="sng" algn="ctr">
        <a:solidFill>
          <a:schemeClr val="lt1">
            <a:lumMod val="50000"/>
          </a:schemeClr>
        </a:solidFill>
        <a:round/>
      </a:ln>
    </cs:spPr>
    <cs:defRPr sz="900" kern="1200"/>
    <cs:bodyPr/>
  </cs:valueAxis>
  <cs:wall>
    <cs:lnRef idx="0"/>
    <cs:fillRef idx="0"/>
    <cs:effectRef idx="0"/>
    <cs:fontRef idx="minor">
      <a:schemeClr val="dk1"/>
    </cs:fontRef>
  </cs:wall>
</cs:chartStyle>
</file>

<file path=xl/charts/style5.xml><?xml version="1.0" encoding="utf-8"?>
<cs:chartStyle xmlns:cs="http://schemas.microsoft.com/office/drawing/2012/chartStyle" xmlns:a="http://schemas.openxmlformats.org/drawingml/2006/main" id="245">
  <cs:axisTitle>
    <cs:lnRef idx="0"/>
    <cs:fillRef idx="0"/>
    <cs:effectRef idx="0"/>
    <cs:fontRef idx="minor">
      <a:schemeClr val="lt1">
        <a:lumMod val="75000"/>
      </a:schemeClr>
    </cs:fontRef>
    <cs:defRPr sz="900" b="1" kern="1200"/>
  </cs:axisTitle>
  <cs:categoryAxis>
    <cs:lnRef idx="0"/>
    <cs:fillRef idx="0"/>
    <cs:effectRef idx="0"/>
    <cs:fontRef idx="minor">
      <a:schemeClr val="lt1">
        <a:lumMod val="75000"/>
      </a:schemeClr>
    </cs:fontRef>
    <cs:defRPr sz="900" kern="1200"/>
  </cs:categoryAxis>
  <cs:chartArea>
    <cs:lnRef idx="0"/>
    <cs:fillRef idx="0"/>
    <cs:effectRef idx="0"/>
    <cs:fontRef idx="minor">
      <a:schemeClr val="dk1"/>
    </cs:fontRef>
    <cs:spPr>
      <a:solidFill>
        <a:schemeClr val="dk1">
          <a:lumMod val="75000"/>
          <a:lumOff val="25000"/>
        </a:schemeClr>
      </a:solidFill>
      <a:ln w="9525" cap="flat" cmpd="sng" algn="ctr">
        <a:solidFill>
          <a:schemeClr val="dk1">
            <a:lumMod val="15000"/>
            <a:lumOff val="85000"/>
          </a:schemeClr>
        </a:solidFill>
        <a:round/>
      </a:ln>
    </cs:spPr>
    <cs:defRPr sz="900" kern="1200"/>
  </cs:chartArea>
  <cs:dataLabel>
    <cs:lnRef idx="0"/>
    <cs:fillRef idx="0"/>
    <cs:effectRef idx="0"/>
    <cs:fontRef idx="minor">
      <a:schemeClr val="lt1">
        <a:lumMod val="75000"/>
      </a:schemeClr>
    </cs:fontRef>
    <cs:defRPr sz="900" kern="1200"/>
  </cs:dataLabel>
  <cs:dataLabelCallout>
    <cs:lnRef idx="0"/>
    <cs:fillRef idx="0"/>
    <cs:effectRef idx="0"/>
    <cs:fontRef idx="minor">
      <a:schemeClr val="lt1">
        <a:lumMod val="15000"/>
        <a:lumOff val="85000"/>
      </a:schemeClr>
    </cs:fontRef>
    <cs:spPr>
      <a:solidFill>
        <a:schemeClr val="dk1">
          <a:lumMod val="65000"/>
          <a:lumOff val="35000"/>
        </a:schemeClr>
      </a:solidFill>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
  <cs:dataPoint3D>
    <cs:lnRef idx="0">
      <cs:styleClr val="auto"/>
    </cs:lnRef>
    <cs:fillRef idx="0">
      <cs:styleClr val="auto"/>
    </cs:fillRef>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3D>
  <cs:dataPointLine>
    <cs:lnRef idx="0">
      <cs:styleClr val="auto"/>
    </cs:lnRef>
    <cs:fillRef idx="0">
      <cs:styleClr val="auto"/>
    </cs:fillRef>
    <cs:effectRef idx="0">
      <cs:styleClr val="auto"/>
    </cs:effectRef>
    <cs:fontRef idx="minor">
      <a:schemeClr val="dk1"/>
    </cs:fontRef>
    <cs:spPr>
      <a:ln w="22225" cap="rnd">
        <a:solidFill>
          <a:schemeClr val="phClr"/>
        </a:solidFill>
      </a:ln>
      <a:effectLst>
        <a:glow rad="139700">
          <a:schemeClr val="phClr">
            <a:satMod val="175000"/>
            <a:alpha val="14000"/>
          </a:schemeClr>
        </a:glow>
      </a:effectLst>
    </cs:spPr>
  </cs:dataPointLine>
  <cs:dataPointMarker>
    <cs:lnRef idx="0">
      <cs:styleClr val="auto"/>
    </cs:lnRef>
    <cs:fillRef idx="0">
      <cs:styleClr val="auto"/>
    </cs:fillRef>
    <cs:effectRef idx="0">
      <cs:styleClr val="auto"/>
    </cs:effectRef>
    <cs:fontRef idx="minor">
      <a:schemeClr val="dk1"/>
    </cs:fontRef>
    <cs:spPr>
      <a:solidFill>
        <a:schemeClr val="phClr">
          <a:lumMod val="60000"/>
          <a:lumOff val="40000"/>
        </a:schemeClr>
      </a:solidFill>
      <a:effectLst>
        <a:glow rad="63500">
          <a:schemeClr val="phClr">
            <a:satMod val="175000"/>
            <a:alpha val="25000"/>
          </a:schemeClr>
        </a:glow>
      </a:effectLst>
    </cs:spPr>
  </cs:dataPointMarker>
  <cs:dataPointMarkerLayout symbol="circle" size="3"/>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lt1">
        <a:lumMod val="75000"/>
      </a:schemeClr>
    </cs:fontRef>
    <cs:spPr>
      <a:ln w="9525">
        <a:solidFill>
          <a:schemeClr val="dk1">
            <a:lumMod val="50000"/>
            <a:lumOff val="50000"/>
          </a:schemeClr>
        </a:solidFill>
      </a:ln>
    </cs:spPr>
    <cs:defRPr sz="900" kern="1200"/>
  </cs:dataTable>
  <cs:downBar>
    <cs:lnRef idx="0"/>
    <cs:fillRef idx="0"/>
    <cs:effectRef idx="0"/>
    <cs:fontRef idx="minor">
      <a:schemeClr val="lt1"/>
    </cs:fontRef>
    <cs:spPr>
      <a:solidFill>
        <a:schemeClr val="dk1">
          <a:lumMod val="50000"/>
          <a:lumOff val="50000"/>
        </a:schemeClr>
      </a:solidFill>
      <a:ln w="9525">
        <a:solidFill>
          <a:schemeClr val="dk1">
            <a:lumMod val="75000"/>
          </a:schemeClr>
        </a:solidFill>
        <a:round/>
      </a:ln>
    </cs:spPr>
  </cs:downBar>
  <cs:dropLine>
    <cs:lnRef idx="0"/>
    <cs:fillRef idx="0"/>
    <cs:effectRef idx="0"/>
    <cs:fontRef idx="minor">
      <a:schemeClr val="dk1"/>
    </cs:fontRef>
    <cs:spPr>
      <a:ln w="9525">
        <a:solidFill>
          <a:schemeClr val="lt1">
            <a:lumMod val="50000"/>
          </a:schemeClr>
        </a:solidFill>
        <a:round/>
      </a:ln>
    </cs:spPr>
  </cs:dropLine>
  <cs:errorBar>
    <cs:lnRef idx="0"/>
    <cs:fillRef idx="0"/>
    <cs:effectRef idx="0"/>
    <cs:fontRef idx="minor">
      <a:schemeClr val="dk1"/>
    </cs:fontRef>
    <cs:spPr>
      <a:ln w="9525">
        <a:solidFill>
          <a:schemeClr val="lt1">
            <a:lumMod val="50000"/>
          </a:schemeClr>
        </a:solidFill>
        <a:round/>
      </a:ln>
    </cs:spPr>
  </cs:errorBar>
  <cs:floor>
    <cs:lnRef idx="0"/>
    <cs:fillRef idx="0"/>
    <cs:effectRef idx="0"/>
    <cs:fontRef idx="minor">
      <a:schemeClr val="dk1"/>
    </cs:fontRef>
  </cs:floor>
  <cs:gridlineMajor>
    <cs:lnRef idx="0"/>
    <cs:fillRef idx="0"/>
    <cs:effectRef idx="0"/>
    <cs:fontRef idx="minor">
      <a:schemeClr val="tx1"/>
    </cs:fontRef>
    <cs:spPr>
      <a:ln w="9525" cap="flat" cmpd="sng" algn="ctr">
        <a:solidFill>
          <a:schemeClr val="dk1">
            <a:lumMod val="65000"/>
            <a:lumOff val="35000"/>
            <a:alpha val="75000"/>
          </a:schemeClr>
        </a:solidFill>
        <a:round/>
      </a:ln>
    </cs:spPr>
  </cs:gridlineMajor>
  <cs:gridlineMinor>
    <cs:lnRef idx="0"/>
    <cs:fillRef idx="0"/>
    <cs:effectRef idx="0"/>
    <cs:fontRef idx="minor">
      <a:schemeClr val="tx1"/>
    </cs:fontRef>
    <cs:spPr>
      <a:ln w="9525" cap="flat" cmpd="sng" algn="ctr">
        <a:solidFill>
          <a:schemeClr val="dk1">
            <a:lumMod val="65000"/>
            <a:lumOff val="35000"/>
            <a:alpha val="25000"/>
          </a:schemeClr>
        </a:solidFill>
        <a:round/>
      </a:ln>
    </cs:spPr>
  </cs:gridlineMinor>
  <cs:hiLoLine>
    <cs:lnRef idx="0"/>
    <cs:fillRef idx="0"/>
    <cs:effectRef idx="0"/>
    <cs:fontRef idx="minor">
      <a:schemeClr val="dk1"/>
    </cs:fontRef>
    <cs:spPr>
      <a:ln w="9525">
        <a:solidFill>
          <a:schemeClr val="lt1">
            <a:lumMod val="50000"/>
          </a:schemeClr>
        </a:solidFill>
        <a:round/>
      </a:ln>
    </cs:spPr>
  </cs:hiLoLine>
  <cs:leaderLine>
    <cs:lnRef idx="0"/>
    <cs:fillRef idx="0"/>
    <cs:effectRef idx="0"/>
    <cs:fontRef idx="minor">
      <a:schemeClr val="dk1"/>
    </cs:fontRef>
    <cs:spPr>
      <a:ln w="9525">
        <a:solidFill>
          <a:schemeClr val="lt1">
            <a:lumMod val="50000"/>
          </a:schemeClr>
        </a:solidFill>
        <a:round/>
      </a:ln>
    </cs:spPr>
  </cs:leaderLine>
  <cs:legend>
    <cs:lnRef idx="0"/>
    <cs:fillRef idx="0"/>
    <cs:effectRef idx="0"/>
    <cs:fontRef idx="minor">
      <a:schemeClr val="lt1">
        <a:lumMod val="7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lt1">
        <a:lumMod val="75000"/>
      </a:schemeClr>
    </cs:fontRef>
    <cs:defRPr sz="900" kern="1200"/>
  </cs:seriesAxis>
  <cs:seriesLine>
    <cs:lnRef idx="0"/>
    <cs:fillRef idx="0"/>
    <cs:effectRef idx="0"/>
    <cs:fontRef idx="minor">
      <a:schemeClr val="dk1"/>
    </cs:fontRef>
    <cs:spPr>
      <a:ln w="9525">
        <a:solidFill>
          <a:schemeClr val="lt1">
            <a:lumMod val="50000"/>
          </a:schemeClr>
        </a:solidFill>
        <a:round/>
      </a:ln>
    </cs:spPr>
  </cs:seriesLine>
  <cs:title>
    <cs:lnRef idx="0"/>
    <cs:fillRef idx="0"/>
    <cs:effectRef idx="0"/>
    <cs:fontRef idx="minor">
      <a:schemeClr val="lt1">
        <a:lumMod val="85000"/>
      </a:schemeClr>
    </cs:fontRef>
    <cs:defRPr sz="1400" b="1" kern="1200" cap="none" baseline="0"/>
  </cs:title>
  <cs:trendline>
    <cs:lnRef idx="0">
      <cs:styleClr val="auto"/>
    </cs:lnRef>
    <cs:fillRef idx="0"/>
    <cs:effectRef idx="0"/>
    <cs:fontRef idx="minor">
      <a:schemeClr val="lt1"/>
    </cs:fontRef>
    <cs:spPr>
      <a:ln w="25400" cap="rnd">
        <a:solidFill>
          <a:schemeClr val="phClr">
            <a:alpha val="50000"/>
          </a:schemeClr>
        </a:solidFill>
      </a:ln>
    </cs:spPr>
  </cs:trendline>
  <cs:trendlineLabel>
    <cs:lnRef idx="0"/>
    <cs:fillRef idx="0"/>
    <cs:effectRef idx="0"/>
    <cs:fontRef idx="minor">
      <a:schemeClr val="lt1">
        <a:lumMod val="75000"/>
      </a:schemeClr>
    </cs:fontRef>
    <cs:defRPr sz="900" kern="1200"/>
  </cs:trendlineLabel>
  <cs:upBar>
    <cs:lnRef idx="0"/>
    <cs:fillRef idx="0"/>
    <cs:effectRef idx="0"/>
    <cs:fontRef idx="minor">
      <a:schemeClr val="dk1"/>
    </cs:fontRef>
    <cs:spPr>
      <a:solidFill>
        <a:schemeClr val="lt1">
          <a:lumMod val="85000"/>
        </a:schemeClr>
      </a:solidFill>
      <a:ln w="9525">
        <a:solidFill>
          <a:schemeClr val="dk1">
            <a:lumMod val="50000"/>
          </a:schemeClr>
        </a:solidFill>
        <a:round/>
      </a:ln>
    </cs:spPr>
  </cs:upBar>
  <cs:valueAxis>
    <cs:lnRef idx="0"/>
    <cs:fillRef idx="0"/>
    <cs:effectRef idx="0"/>
    <cs:fontRef idx="minor">
      <a:schemeClr val="lt1">
        <a:lumMod val="75000"/>
      </a:schemeClr>
    </cs:fontRef>
    <cs:spPr>
      <a:ln w="9525" cap="flat" cmpd="sng" algn="ctr">
        <a:solidFill>
          <a:schemeClr val="lt1">
            <a:lumMod val="50000"/>
          </a:schemeClr>
        </a:solidFill>
        <a:round/>
      </a:ln>
    </cs:spPr>
    <cs:defRPr sz="900" kern="1200"/>
    <cs:bodyPr/>
  </cs:valueAxis>
  <cs:wall>
    <cs:lnRef idx="0"/>
    <cs:fillRef idx="0"/>
    <cs:effectRef idx="0"/>
    <cs:fontRef idx="minor">
      <a:schemeClr val="dk1"/>
    </cs:fontRef>
  </cs:wall>
</cs:chartStyle>
</file>

<file path=xl/charts/style6.xml><?xml version="1.0" encoding="utf-8"?>
<cs:chartStyle xmlns:cs="http://schemas.microsoft.com/office/drawing/2012/chartStyle" xmlns:a="http://schemas.openxmlformats.org/drawingml/2006/main" id="245">
  <cs:axisTitle>
    <cs:lnRef idx="0"/>
    <cs:fillRef idx="0"/>
    <cs:effectRef idx="0"/>
    <cs:fontRef idx="minor">
      <a:schemeClr val="lt1">
        <a:lumMod val="75000"/>
      </a:schemeClr>
    </cs:fontRef>
    <cs:defRPr sz="900" b="1" kern="1200"/>
  </cs:axisTitle>
  <cs:categoryAxis>
    <cs:lnRef idx="0"/>
    <cs:fillRef idx="0"/>
    <cs:effectRef idx="0"/>
    <cs:fontRef idx="minor">
      <a:schemeClr val="lt1">
        <a:lumMod val="75000"/>
      </a:schemeClr>
    </cs:fontRef>
    <cs:defRPr sz="900" kern="1200"/>
  </cs:categoryAxis>
  <cs:chartArea>
    <cs:lnRef idx="0"/>
    <cs:fillRef idx="0"/>
    <cs:effectRef idx="0"/>
    <cs:fontRef idx="minor">
      <a:schemeClr val="dk1"/>
    </cs:fontRef>
    <cs:spPr>
      <a:solidFill>
        <a:schemeClr val="dk1">
          <a:lumMod val="75000"/>
          <a:lumOff val="25000"/>
        </a:schemeClr>
      </a:solidFill>
      <a:ln w="9525" cap="flat" cmpd="sng" algn="ctr">
        <a:solidFill>
          <a:schemeClr val="dk1">
            <a:lumMod val="15000"/>
            <a:lumOff val="85000"/>
          </a:schemeClr>
        </a:solidFill>
        <a:round/>
      </a:ln>
    </cs:spPr>
    <cs:defRPr sz="900" kern="1200"/>
  </cs:chartArea>
  <cs:dataLabel>
    <cs:lnRef idx="0"/>
    <cs:fillRef idx="0"/>
    <cs:effectRef idx="0"/>
    <cs:fontRef idx="minor">
      <a:schemeClr val="lt1">
        <a:lumMod val="75000"/>
      </a:schemeClr>
    </cs:fontRef>
    <cs:defRPr sz="900" kern="1200"/>
  </cs:dataLabel>
  <cs:dataLabelCallout>
    <cs:lnRef idx="0"/>
    <cs:fillRef idx="0"/>
    <cs:effectRef idx="0"/>
    <cs:fontRef idx="minor">
      <a:schemeClr val="lt1">
        <a:lumMod val="15000"/>
        <a:lumOff val="85000"/>
      </a:schemeClr>
    </cs:fontRef>
    <cs:spPr>
      <a:solidFill>
        <a:schemeClr val="dk1">
          <a:lumMod val="65000"/>
          <a:lumOff val="35000"/>
        </a:schemeClr>
      </a:solidFill>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
  <cs:dataPoint3D>
    <cs:lnRef idx="0">
      <cs:styleClr val="auto"/>
    </cs:lnRef>
    <cs:fillRef idx="0">
      <cs:styleClr val="auto"/>
    </cs:fillRef>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3D>
  <cs:dataPointLine>
    <cs:lnRef idx="0">
      <cs:styleClr val="auto"/>
    </cs:lnRef>
    <cs:fillRef idx="0">
      <cs:styleClr val="auto"/>
    </cs:fillRef>
    <cs:effectRef idx="0">
      <cs:styleClr val="auto"/>
    </cs:effectRef>
    <cs:fontRef idx="minor">
      <a:schemeClr val="dk1"/>
    </cs:fontRef>
    <cs:spPr>
      <a:ln w="22225" cap="rnd">
        <a:solidFill>
          <a:schemeClr val="phClr"/>
        </a:solidFill>
      </a:ln>
      <a:effectLst>
        <a:glow rad="139700">
          <a:schemeClr val="phClr">
            <a:satMod val="175000"/>
            <a:alpha val="14000"/>
          </a:schemeClr>
        </a:glow>
      </a:effectLst>
    </cs:spPr>
  </cs:dataPointLine>
  <cs:dataPointMarker>
    <cs:lnRef idx="0">
      <cs:styleClr val="auto"/>
    </cs:lnRef>
    <cs:fillRef idx="0">
      <cs:styleClr val="auto"/>
    </cs:fillRef>
    <cs:effectRef idx="0">
      <cs:styleClr val="auto"/>
    </cs:effectRef>
    <cs:fontRef idx="minor">
      <a:schemeClr val="dk1"/>
    </cs:fontRef>
    <cs:spPr>
      <a:solidFill>
        <a:schemeClr val="phClr">
          <a:lumMod val="60000"/>
          <a:lumOff val="40000"/>
        </a:schemeClr>
      </a:solidFill>
      <a:effectLst>
        <a:glow rad="63500">
          <a:schemeClr val="phClr">
            <a:satMod val="175000"/>
            <a:alpha val="25000"/>
          </a:schemeClr>
        </a:glow>
      </a:effectLst>
    </cs:spPr>
  </cs:dataPointMarker>
  <cs:dataPointMarkerLayout symbol="circle" size="3"/>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lt1">
        <a:lumMod val="75000"/>
      </a:schemeClr>
    </cs:fontRef>
    <cs:spPr>
      <a:ln w="9525">
        <a:solidFill>
          <a:schemeClr val="dk1">
            <a:lumMod val="50000"/>
            <a:lumOff val="50000"/>
          </a:schemeClr>
        </a:solidFill>
      </a:ln>
    </cs:spPr>
    <cs:defRPr sz="900" kern="1200"/>
  </cs:dataTable>
  <cs:downBar>
    <cs:lnRef idx="0"/>
    <cs:fillRef idx="0"/>
    <cs:effectRef idx="0"/>
    <cs:fontRef idx="minor">
      <a:schemeClr val="lt1"/>
    </cs:fontRef>
    <cs:spPr>
      <a:solidFill>
        <a:schemeClr val="dk1">
          <a:lumMod val="50000"/>
          <a:lumOff val="50000"/>
        </a:schemeClr>
      </a:solidFill>
      <a:ln w="9525">
        <a:solidFill>
          <a:schemeClr val="dk1">
            <a:lumMod val="75000"/>
          </a:schemeClr>
        </a:solidFill>
        <a:round/>
      </a:ln>
    </cs:spPr>
  </cs:downBar>
  <cs:dropLine>
    <cs:lnRef idx="0"/>
    <cs:fillRef idx="0"/>
    <cs:effectRef idx="0"/>
    <cs:fontRef idx="minor">
      <a:schemeClr val="dk1"/>
    </cs:fontRef>
    <cs:spPr>
      <a:ln w="9525">
        <a:solidFill>
          <a:schemeClr val="lt1">
            <a:lumMod val="50000"/>
          </a:schemeClr>
        </a:solidFill>
        <a:round/>
      </a:ln>
    </cs:spPr>
  </cs:dropLine>
  <cs:errorBar>
    <cs:lnRef idx="0"/>
    <cs:fillRef idx="0"/>
    <cs:effectRef idx="0"/>
    <cs:fontRef idx="minor">
      <a:schemeClr val="dk1"/>
    </cs:fontRef>
    <cs:spPr>
      <a:ln w="9525">
        <a:solidFill>
          <a:schemeClr val="lt1">
            <a:lumMod val="50000"/>
          </a:schemeClr>
        </a:solidFill>
        <a:round/>
      </a:ln>
    </cs:spPr>
  </cs:errorBar>
  <cs:floor>
    <cs:lnRef idx="0"/>
    <cs:fillRef idx="0"/>
    <cs:effectRef idx="0"/>
    <cs:fontRef idx="minor">
      <a:schemeClr val="dk1"/>
    </cs:fontRef>
  </cs:floor>
  <cs:gridlineMajor>
    <cs:lnRef idx="0"/>
    <cs:fillRef idx="0"/>
    <cs:effectRef idx="0"/>
    <cs:fontRef idx="minor">
      <a:schemeClr val="tx1"/>
    </cs:fontRef>
    <cs:spPr>
      <a:ln w="9525" cap="flat" cmpd="sng" algn="ctr">
        <a:solidFill>
          <a:schemeClr val="dk1">
            <a:lumMod val="65000"/>
            <a:lumOff val="35000"/>
            <a:alpha val="75000"/>
          </a:schemeClr>
        </a:solidFill>
        <a:round/>
      </a:ln>
    </cs:spPr>
  </cs:gridlineMajor>
  <cs:gridlineMinor>
    <cs:lnRef idx="0"/>
    <cs:fillRef idx="0"/>
    <cs:effectRef idx="0"/>
    <cs:fontRef idx="minor">
      <a:schemeClr val="tx1"/>
    </cs:fontRef>
    <cs:spPr>
      <a:ln w="9525" cap="flat" cmpd="sng" algn="ctr">
        <a:solidFill>
          <a:schemeClr val="dk1">
            <a:lumMod val="65000"/>
            <a:lumOff val="35000"/>
            <a:alpha val="25000"/>
          </a:schemeClr>
        </a:solidFill>
        <a:round/>
      </a:ln>
    </cs:spPr>
  </cs:gridlineMinor>
  <cs:hiLoLine>
    <cs:lnRef idx="0"/>
    <cs:fillRef idx="0"/>
    <cs:effectRef idx="0"/>
    <cs:fontRef idx="minor">
      <a:schemeClr val="dk1"/>
    </cs:fontRef>
    <cs:spPr>
      <a:ln w="9525">
        <a:solidFill>
          <a:schemeClr val="lt1">
            <a:lumMod val="50000"/>
          </a:schemeClr>
        </a:solidFill>
        <a:round/>
      </a:ln>
    </cs:spPr>
  </cs:hiLoLine>
  <cs:leaderLine>
    <cs:lnRef idx="0"/>
    <cs:fillRef idx="0"/>
    <cs:effectRef idx="0"/>
    <cs:fontRef idx="minor">
      <a:schemeClr val="dk1"/>
    </cs:fontRef>
    <cs:spPr>
      <a:ln w="9525">
        <a:solidFill>
          <a:schemeClr val="lt1">
            <a:lumMod val="50000"/>
          </a:schemeClr>
        </a:solidFill>
        <a:round/>
      </a:ln>
    </cs:spPr>
  </cs:leaderLine>
  <cs:legend>
    <cs:lnRef idx="0"/>
    <cs:fillRef idx="0"/>
    <cs:effectRef idx="0"/>
    <cs:fontRef idx="minor">
      <a:schemeClr val="lt1">
        <a:lumMod val="7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lt1">
        <a:lumMod val="75000"/>
      </a:schemeClr>
    </cs:fontRef>
    <cs:defRPr sz="900" kern="1200"/>
  </cs:seriesAxis>
  <cs:seriesLine>
    <cs:lnRef idx="0"/>
    <cs:fillRef idx="0"/>
    <cs:effectRef idx="0"/>
    <cs:fontRef idx="minor">
      <a:schemeClr val="dk1"/>
    </cs:fontRef>
    <cs:spPr>
      <a:ln w="9525">
        <a:solidFill>
          <a:schemeClr val="lt1">
            <a:lumMod val="50000"/>
          </a:schemeClr>
        </a:solidFill>
        <a:round/>
      </a:ln>
    </cs:spPr>
  </cs:seriesLine>
  <cs:title>
    <cs:lnRef idx="0"/>
    <cs:fillRef idx="0"/>
    <cs:effectRef idx="0"/>
    <cs:fontRef idx="minor">
      <a:schemeClr val="lt1">
        <a:lumMod val="85000"/>
      </a:schemeClr>
    </cs:fontRef>
    <cs:defRPr sz="1400" b="1" kern="1200" cap="none" baseline="0"/>
  </cs:title>
  <cs:trendline>
    <cs:lnRef idx="0">
      <cs:styleClr val="auto"/>
    </cs:lnRef>
    <cs:fillRef idx="0"/>
    <cs:effectRef idx="0"/>
    <cs:fontRef idx="minor">
      <a:schemeClr val="lt1"/>
    </cs:fontRef>
    <cs:spPr>
      <a:ln w="25400" cap="rnd">
        <a:solidFill>
          <a:schemeClr val="phClr">
            <a:alpha val="50000"/>
          </a:schemeClr>
        </a:solidFill>
      </a:ln>
    </cs:spPr>
  </cs:trendline>
  <cs:trendlineLabel>
    <cs:lnRef idx="0"/>
    <cs:fillRef idx="0"/>
    <cs:effectRef idx="0"/>
    <cs:fontRef idx="minor">
      <a:schemeClr val="lt1">
        <a:lumMod val="75000"/>
      </a:schemeClr>
    </cs:fontRef>
    <cs:defRPr sz="900" kern="1200"/>
  </cs:trendlineLabel>
  <cs:upBar>
    <cs:lnRef idx="0"/>
    <cs:fillRef idx="0"/>
    <cs:effectRef idx="0"/>
    <cs:fontRef idx="minor">
      <a:schemeClr val="dk1"/>
    </cs:fontRef>
    <cs:spPr>
      <a:solidFill>
        <a:schemeClr val="lt1">
          <a:lumMod val="85000"/>
        </a:schemeClr>
      </a:solidFill>
      <a:ln w="9525">
        <a:solidFill>
          <a:schemeClr val="dk1">
            <a:lumMod val="50000"/>
          </a:schemeClr>
        </a:solidFill>
        <a:round/>
      </a:ln>
    </cs:spPr>
  </cs:upBar>
  <cs:valueAxis>
    <cs:lnRef idx="0"/>
    <cs:fillRef idx="0"/>
    <cs:effectRef idx="0"/>
    <cs:fontRef idx="minor">
      <a:schemeClr val="lt1">
        <a:lumMod val="75000"/>
      </a:schemeClr>
    </cs:fontRef>
    <cs:spPr>
      <a:ln w="9525" cap="flat" cmpd="sng" algn="ctr">
        <a:solidFill>
          <a:schemeClr val="lt1">
            <a:lumMod val="50000"/>
          </a:schemeClr>
        </a:solidFill>
        <a:round/>
      </a:ln>
    </cs:spPr>
    <cs:defRPr sz="900" kern="1200"/>
    <cs:bodyPr/>
  </cs:valueAxis>
  <cs:wall>
    <cs:lnRef idx="0"/>
    <cs:fillRef idx="0"/>
    <cs:effectRef idx="0"/>
    <cs:fontRef idx="minor">
      <a:schemeClr val="dk1"/>
    </cs:fontRef>
  </cs:wall>
</cs:chartStyle>
</file>

<file path=xl/charts/style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16</xdr:col>
      <xdr:colOff>611159</xdr:colOff>
      <xdr:row>11</xdr:row>
      <xdr:rowOff>315710</xdr:rowOff>
    </xdr:from>
    <xdr:to>
      <xdr:col>22</xdr:col>
      <xdr:colOff>275185</xdr:colOff>
      <xdr:row>21</xdr:row>
      <xdr:rowOff>103390</xdr:rowOff>
    </xdr:to>
    <xdr:graphicFrame macro="">
      <xdr:nvGraphicFramePr>
        <xdr:cNvPr id="2" name="Chart 1" descr="‘Sprint Buildup Chart’ with a line graph showing an upward trend over four sprints.">
          <a:extLst>
            <a:ext uri="{FF2B5EF4-FFF2-40B4-BE49-F238E27FC236}">
              <a16:creationId xmlns:a16="http://schemas.microsoft.com/office/drawing/2014/main" id="{79196318-4211-0F32-7BB6-68FE8B9C7A1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15</xdr:col>
      <xdr:colOff>121920</xdr:colOff>
      <xdr:row>11</xdr:row>
      <xdr:rowOff>167640</xdr:rowOff>
    </xdr:from>
    <xdr:to>
      <xdr:col>19</xdr:col>
      <xdr:colOff>22860</xdr:colOff>
      <xdr:row>20</xdr:row>
      <xdr:rowOff>99060</xdr:rowOff>
    </xdr:to>
    <xdr:graphicFrame macro="">
      <xdr:nvGraphicFramePr>
        <xdr:cNvPr id="2" name="Chart 1" descr="‘Sprint Buildup Chart’ with a line graph showing an upward trend over four sprints.">
          <a:extLst>
            <a:ext uri="{FF2B5EF4-FFF2-40B4-BE49-F238E27FC236}">
              <a16:creationId xmlns:a16="http://schemas.microsoft.com/office/drawing/2014/main" id="{AB25AD4C-0C41-4058-8565-23EEFD31AE6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13</xdr:col>
      <xdr:colOff>91440</xdr:colOff>
      <xdr:row>11</xdr:row>
      <xdr:rowOff>121920</xdr:rowOff>
    </xdr:from>
    <xdr:to>
      <xdr:col>17</xdr:col>
      <xdr:colOff>0</xdr:colOff>
      <xdr:row>19</xdr:row>
      <xdr:rowOff>144780</xdr:rowOff>
    </xdr:to>
    <xdr:graphicFrame macro="">
      <xdr:nvGraphicFramePr>
        <xdr:cNvPr id="2" name="Chart 1" descr="‘Sprint Buildup Chart’ with a line graph showing an upward trend over four sprints.">
          <a:extLst>
            <a:ext uri="{FF2B5EF4-FFF2-40B4-BE49-F238E27FC236}">
              <a16:creationId xmlns:a16="http://schemas.microsoft.com/office/drawing/2014/main" id="{8E937710-4013-495F-B282-BD37DC41B9C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15</xdr:col>
      <xdr:colOff>106680</xdr:colOff>
      <xdr:row>11</xdr:row>
      <xdr:rowOff>144780</xdr:rowOff>
    </xdr:from>
    <xdr:to>
      <xdr:col>19</xdr:col>
      <xdr:colOff>53340</xdr:colOff>
      <xdr:row>20</xdr:row>
      <xdr:rowOff>30480</xdr:rowOff>
    </xdr:to>
    <xdr:graphicFrame macro="">
      <xdr:nvGraphicFramePr>
        <xdr:cNvPr id="2" name="Chart 1" descr="‘Sprint Buildup Chart’ with a line graph showing an upward trend over four sprints.">
          <a:extLst>
            <a:ext uri="{FF2B5EF4-FFF2-40B4-BE49-F238E27FC236}">
              <a16:creationId xmlns:a16="http://schemas.microsoft.com/office/drawing/2014/main" id="{2D86E92D-C720-44FC-B0C6-FC9D4AF242D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15</xdr:col>
      <xdr:colOff>121920</xdr:colOff>
      <xdr:row>11</xdr:row>
      <xdr:rowOff>205740</xdr:rowOff>
    </xdr:from>
    <xdr:to>
      <xdr:col>19</xdr:col>
      <xdr:colOff>38100</xdr:colOff>
      <xdr:row>20</xdr:row>
      <xdr:rowOff>99060</xdr:rowOff>
    </xdr:to>
    <xdr:graphicFrame macro="">
      <xdr:nvGraphicFramePr>
        <xdr:cNvPr id="2" name="Chart 1" descr="‘Sprint Buildup Chart’ with a line graph showing an upward trend over four sprints.">
          <a:extLst>
            <a:ext uri="{FF2B5EF4-FFF2-40B4-BE49-F238E27FC236}">
              <a16:creationId xmlns:a16="http://schemas.microsoft.com/office/drawing/2014/main" id="{4C9FDF50-E8A6-4A1C-83F6-E4EFF9278D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13</xdr:col>
      <xdr:colOff>106680</xdr:colOff>
      <xdr:row>11</xdr:row>
      <xdr:rowOff>160020</xdr:rowOff>
    </xdr:from>
    <xdr:to>
      <xdr:col>17</xdr:col>
      <xdr:colOff>60960</xdr:colOff>
      <xdr:row>20</xdr:row>
      <xdr:rowOff>30480</xdr:rowOff>
    </xdr:to>
    <xdr:graphicFrame macro="">
      <xdr:nvGraphicFramePr>
        <xdr:cNvPr id="2" name="Chart 1" descr="‘Sprint Buildup Chart’ with a line graph showing an upward trend over four sprints.">
          <a:extLst>
            <a:ext uri="{FF2B5EF4-FFF2-40B4-BE49-F238E27FC236}">
              <a16:creationId xmlns:a16="http://schemas.microsoft.com/office/drawing/2014/main" id="{922622F0-B26B-4388-A894-788588D75A8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333375</xdr:colOff>
      <xdr:row>4</xdr:row>
      <xdr:rowOff>135731</xdr:rowOff>
    </xdr:from>
    <xdr:to>
      <xdr:col>9</xdr:col>
      <xdr:colOff>273843</xdr:colOff>
      <xdr:row>26</xdr:row>
      <xdr:rowOff>4763</xdr:rowOff>
    </xdr:to>
    <xdr:graphicFrame macro="">
      <xdr:nvGraphicFramePr>
        <xdr:cNvPr id="3" name="Chart 2">
          <a:extLst>
            <a:ext uri="{FF2B5EF4-FFF2-40B4-BE49-F238E27FC236}">
              <a16:creationId xmlns:a16="http://schemas.microsoft.com/office/drawing/2014/main" id="{3A26BA9E-019B-EA37-A444-C37AEEABBD9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DE6AF2-7DAD-41D3-B6FD-584DDC008093}">
  <dimension ref="A1:M26"/>
  <sheetViews>
    <sheetView topLeftCell="B1" zoomScaleNormal="100" workbookViewId="0">
      <selection activeCell="A3" sqref="A3"/>
    </sheetView>
  </sheetViews>
  <sheetFormatPr defaultColWidth="9" defaultRowHeight="15" customHeight="1" x14ac:dyDescent="0.45"/>
  <cols>
    <col min="1" max="1" width="12.46484375" style="2" customWidth="1"/>
    <col min="2" max="2" width="8.1328125" style="2" customWidth="1"/>
    <col min="3" max="3" width="86.46484375" style="2" customWidth="1"/>
    <col min="4" max="4" width="7.46484375" style="2" customWidth="1"/>
    <col min="5" max="5" width="11.46484375" style="2" customWidth="1"/>
    <col min="6" max="6" width="8.1328125" style="2" customWidth="1"/>
    <col min="7" max="7" width="9" style="2"/>
    <col min="8" max="8" width="61" style="2" customWidth="1"/>
    <col min="9" max="16384" width="9" style="2"/>
  </cols>
  <sheetData>
    <row r="1" spans="1:13" ht="14.25" x14ac:dyDescent="0.45">
      <c r="C1" s="93" t="s">
        <v>0</v>
      </c>
      <c r="D1" s="94"/>
      <c r="E1" s="95"/>
    </row>
    <row r="2" spans="1:13" ht="14.65" thickBot="1" x14ac:dyDescent="0.5">
      <c r="C2" s="96"/>
      <c r="D2" s="97"/>
      <c r="E2" s="98"/>
    </row>
    <row r="3" spans="1:13" ht="38.549999999999997" customHeight="1" thickTop="1" thickBot="1" x14ac:dyDescent="0.5">
      <c r="A3" s="37" t="s">
        <v>1</v>
      </c>
      <c r="B3" s="38" t="s">
        <v>2</v>
      </c>
      <c r="C3" s="39" t="s">
        <v>3</v>
      </c>
      <c r="D3" s="39" t="s">
        <v>4</v>
      </c>
      <c r="E3" s="39" t="s">
        <v>5</v>
      </c>
      <c r="F3" s="39" t="s">
        <v>6</v>
      </c>
    </row>
    <row r="4" spans="1:13" ht="14.25" x14ac:dyDescent="0.45">
      <c r="A4" s="99" t="s">
        <v>7</v>
      </c>
      <c r="B4" s="27" t="s">
        <v>8</v>
      </c>
      <c r="C4" s="40" t="s">
        <v>9</v>
      </c>
      <c r="D4" s="28">
        <v>3</v>
      </c>
      <c r="E4" s="40" t="s">
        <v>10</v>
      </c>
      <c r="F4" s="29" t="s">
        <v>11</v>
      </c>
    </row>
    <row r="5" spans="1:13" ht="14.25" x14ac:dyDescent="0.45">
      <c r="A5" s="100"/>
      <c r="B5" s="11" t="s">
        <v>12</v>
      </c>
      <c r="C5" s="1" t="s">
        <v>13</v>
      </c>
      <c r="D5" s="6">
        <v>5</v>
      </c>
      <c r="E5" s="1" t="s">
        <v>14</v>
      </c>
      <c r="F5" s="30" t="s">
        <v>11</v>
      </c>
      <c r="G5" s="14" t="s">
        <v>15</v>
      </c>
      <c r="H5" s="12"/>
      <c r="I5" s="12"/>
      <c r="J5" s="12"/>
      <c r="K5" s="12"/>
      <c r="L5" s="12"/>
      <c r="M5" s="12"/>
    </row>
    <row r="6" spans="1:13" ht="14.25" x14ac:dyDescent="0.45">
      <c r="A6" s="100"/>
      <c r="B6" s="11" t="s">
        <v>16</v>
      </c>
      <c r="C6" s="1" t="s">
        <v>17</v>
      </c>
      <c r="D6" s="6">
        <v>5</v>
      </c>
      <c r="E6" s="1" t="s">
        <v>18</v>
      </c>
      <c r="F6" s="30" t="s">
        <v>19</v>
      </c>
    </row>
    <row r="7" spans="1:13" ht="14.65" thickBot="1" x14ac:dyDescent="0.5">
      <c r="A7" s="101"/>
      <c r="B7" s="31"/>
      <c r="C7" s="32"/>
      <c r="D7" s="32"/>
      <c r="E7" s="32"/>
      <c r="F7" s="33"/>
    </row>
    <row r="8" spans="1:13" ht="14.25" x14ac:dyDescent="0.45">
      <c r="A8" s="99" t="s">
        <v>20</v>
      </c>
      <c r="B8" s="27" t="s">
        <v>21</v>
      </c>
      <c r="C8" s="40" t="s">
        <v>22</v>
      </c>
      <c r="D8" s="28">
        <v>3</v>
      </c>
      <c r="E8" s="40" t="s">
        <v>14</v>
      </c>
      <c r="F8" s="29" t="s">
        <v>19</v>
      </c>
      <c r="H8" t="s">
        <v>23</v>
      </c>
    </row>
    <row r="9" spans="1:13" ht="14.25" x14ac:dyDescent="0.45">
      <c r="A9" s="100"/>
      <c r="B9" s="11" t="s">
        <v>24</v>
      </c>
      <c r="C9" s="1" t="s">
        <v>25</v>
      </c>
      <c r="D9" s="6">
        <v>5</v>
      </c>
      <c r="E9" s="1" t="s">
        <v>10</v>
      </c>
      <c r="F9" s="30" t="s">
        <v>26</v>
      </c>
      <c r="H9" t="s">
        <v>27</v>
      </c>
    </row>
    <row r="10" spans="1:13" ht="14.25" x14ac:dyDescent="0.45">
      <c r="A10" s="100"/>
      <c r="B10" s="11" t="s">
        <v>28</v>
      </c>
      <c r="C10" s="1" t="s">
        <v>29</v>
      </c>
      <c r="D10" s="6">
        <v>8</v>
      </c>
      <c r="E10" s="1" t="s">
        <v>18</v>
      </c>
      <c r="F10" s="30" t="s">
        <v>26</v>
      </c>
      <c r="H10" t="s">
        <v>30</v>
      </c>
    </row>
    <row r="11" spans="1:13" ht="14.25" x14ac:dyDescent="0.45">
      <c r="A11" s="100"/>
      <c r="B11" s="11"/>
      <c r="C11" s="6"/>
      <c r="D11" s="6"/>
      <c r="E11" s="6"/>
      <c r="F11" s="30"/>
      <c r="H11" t="s">
        <v>31</v>
      </c>
    </row>
    <row r="12" spans="1:13" ht="14.65" thickBot="1" x14ac:dyDescent="0.5">
      <c r="A12" s="101"/>
      <c r="B12" s="31"/>
      <c r="C12" s="32"/>
      <c r="D12" s="32"/>
      <c r="E12" s="32"/>
      <c r="F12" s="33"/>
    </row>
    <row r="13" spans="1:13" ht="14.25" x14ac:dyDescent="0.45">
      <c r="A13" s="99" t="s">
        <v>32</v>
      </c>
      <c r="B13" s="27" t="s">
        <v>33</v>
      </c>
      <c r="C13" s="40" t="s">
        <v>34</v>
      </c>
      <c r="D13" s="28">
        <v>8</v>
      </c>
      <c r="E13" s="40" t="s">
        <v>35</v>
      </c>
      <c r="F13" s="29" t="s">
        <v>36</v>
      </c>
    </row>
    <row r="14" spans="1:13" ht="14.25" x14ac:dyDescent="0.45">
      <c r="A14" s="100"/>
      <c r="B14" s="11" t="s">
        <v>37</v>
      </c>
      <c r="C14" s="1" t="s">
        <v>38</v>
      </c>
      <c r="D14" s="6">
        <v>5</v>
      </c>
      <c r="E14" s="1" t="s">
        <v>14</v>
      </c>
      <c r="F14" s="30" t="s">
        <v>36</v>
      </c>
    </row>
    <row r="15" spans="1:13" ht="14.65" thickBot="1" x14ac:dyDescent="0.5">
      <c r="A15" s="101"/>
      <c r="B15" s="31"/>
      <c r="C15" s="32"/>
      <c r="D15" s="32"/>
      <c r="E15" s="32"/>
      <c r="F15" s="33"/>
    </row>
    <row r="16" spans="1:13" ht="14.25" x14ac:dyDescent="0.45">
      <c r="A16" s="102" t="s">
        <v>39</v>
      </c>
      <c r="B16" s="34" t="s">
        <v>40</v>
      </c>
      <c r="C16" s="40" t="s">
        <v>41</v>
      </c>
      <c r="D16" s="28">
        <v>8</v>
      </c>
      <c r="E16" s="40" t="s">
        <v>10</v>
      </c>
      <c r="F16" s="29" t="s">
        <v>42</v>
      </c>
    </row>
    <row r="17" spans="1:6" ht="14.25" x14ac:dyDescent="0.45">
      <c r="A17" s="103"/>
      <c r="B17" s="35" t="s">
        <v>43</v>
      </c>
      <c r="C17" s="1" t="s">
        <v>44</v>
      </c>
      <c r="D17" s="6">
        <v>5</v>
      </c>
      <c r="E17" s="1" t="s">
        <v>14</v>
      </c>
      <c r="F17" s="30" t="s">
        <v>45</v>
      </c>
    </row>
    <row r="18" spans="1:6" ht="14.25" x14ac:dyDescent="0.45">
      <c r="A18" s="103"/>
      <c r="B18" s="35"/>
      <c r="C18" s="6"/>
      <c r="D18" s="6"/>
      <c r="E18" s="6"/>
      <c r="F18" s="30"/>
    </row>
    <row r="19" spans="1:6" ht="14.65" thickBot="1" x14ac:dyDescent="0.5">
      <c r="A19" s="104"/>
      <c r="B19" s="36"/>
      <c r="C19" s="32"/>
      <c r="D19" s="32"/>
      <c r="E19" s="32"/>
      <c r="F19" s="33"/>
    </row>
    <row r="20" spans="1:6" ht="15" customHeight="1" thickTop="1" x14ac:dyDescent="0.45"/>
    <row r="21" spans="1:6" ht="15" customHeight="1" x14ac:dyDescent="0.45">
      <c r="B21" s="90" t="s">
        <v>46</v>
      </c>
      <c r="C21" s="90"/>
      <c r="D21" s="91"/>
      <c r="E21" s="91"/>
    </row>
    <row r="22" spans="1:6" ht="15" customHeight="1" x14ac:dyDescent="0.45">
      <c r="B22" s="90"/>
      <c r="C22" s="90"/>
      <c r="D22" s="91"/>
      <c r="E22" s="91"/>
    </row>
    <row r="23" spans="1:6" ht="15" customHeight="1" x14ac:dyDescent="0.45">
      <c r="B23" s="90"/>
      <c r="C23" s="90"/>
      <c r="D23" s="91"/>
      <c r="E23" s="91"/>
    </row>
    <row r="24" spans="1:6" ht="15" customHeight="1" x14ac:dyDescent="0.45">
      <c r="B24" s="90"/>
      <c r="C24" s="90"/>
      <c r="D24" s="91"/>
      <c r="E24" s="91"/>
    </row>
    <row r="25" spans="1:6" ht="15" customHeight="1" x14ac:dyDescent="0.45">
      <c r="B25" s="92"/>
      <c r="C25" s="92"/>
      <c r="D25" s="91"/>
      <c r="E25" s="91"/>
    </row>
    <row r="26" spans="1:6" ht="15" customHeight="1" x14ac:dyDescent="0.45">
      <c r="B26" s="92"/>
      <c r="C26" s="92"/>
      <c r="D26" s="91"/>
      <c r="E26" s="91"/>
    </row>
  </sheetData>
  <mergeCells count="6">
    <mergeCell ref="B21:E26"/>
    <mergeCell ref="C1:E2"/>
    <mergeCell ref="A4:A7"/>
    <mergeCell ref="A8:A12"/>
    <mergeCell ref="A13:A15"/>
    <mergeCell ref="A16:A19"/>
  </mergeCells>
  <phoneticPr fontId="6" type="noConversion"/>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C28A55-C882-4A78-A8D7-AA37FCF3FEB2}">
  <dimension ref="A1:T25"/>
  <sheetViews>
    <sheetView topLeftCell="A6" zoomScale="76" zoomScaleNormal="110" workbookViewId="0">
      <selection activeCell="T6" sqref="T6"/>
    </sheetView>
  </sheetViews>
  <sheetFormatPr defaultColWidth="8.796875" defaultRowHeight="15" customHeight="1" x14ac:dyDescent="0.45"/>
  <cols>
    <col min="1" max="1" width="13.46484375" customWidth="1"/>
    <col min="2" max="2" width="6.6640625" bestFit="1" customWidth="1"/>
    <col min="3" max="3" width="22.1328125" customWidth="1"/>
    <col min="4" max="4" width="6.796875" customWidth="1"/>
    <col min="5" max="5" width="7.1328125" customWidth="1"/>
    <col min="6" max="6" width="7" customWidth="1"/>
    <col min="7" max="7" width="3.1328125" customWidth="1"/>
    <col min="8" max="8" width="6.796875" customWidth="1"/>
    <col min="9" max="9" width="35.796875" customWidth="1"/>
    <col min="10" max="10" width="23.46484375" customWidth="1"/>
    <col min="11" max="11" width="21.796875" style="2" customWidth="1"/>
    <col min="12" max="12" width="17" customWidth="1"/>
    <col min="13" max="14" width="9" style="2" customWidth="1"/>
    <col min="15" max="15" width="11.265625" customWidth="1"/>
    <col min="18" max="18" width="17.796875" customWidth="1"/>
    <col min="19" max="19" width="14.9296875" customWidth="1"/>
    <col min="20" max="20" width="14.6640625" customWidth="1"/>
  </cols>
  <sheetData>
    <row r="1" spans="1:20" ht="14.65" thickTop="1" x14ac:dyDescent="0.45">
      <c r="A1" s="107" t="s">
        <v>47</v>
      </c>
      <c r="B1" s="108"/>
      <c r="C1" s="108"/>
      <c r="D1" s="108"/>
      <c r="E1" s="108"/>
      <c r="F1" s="109"/>
      <c r="I1" s="93" t="s">
        <v>48</v>
      </c>
      <c r="J1" s="94"/>
      <c r="K1" s="95"/>
    </row>
    <row r="2" spans="1:20" ht="14.65" thickBot="1" x14ac:dyDescent="0.5">
      <c r="A2" s="110"/>
      <c r="B2" s="111"/>
      <c r="C2" s="111"/>
      <c r="D2" s="111"/>
      <c r="E2" s="111"/>
      <c r="F2" s="112"/>
      <c r="I2" s="96"/>
      <c r="J2" s="97"/>
      <c r="K2" s="98"/>
    </row>
    <row r="3" spans="1:20" ht="29.25" thickTop="1" thickBot="1" x14ac:dyDescent="0.5">
      <c r="A3" s="17" t="s">
        <v>1</v>
      </c>
      <c r="B3" s="18" t="s">
        <v>2</v>
      </c>
      <c r="C3" s="19" t="s">
        <v>49</v>
      </c>
      <c r="D3" s="19" t="s">
        <v>4</v>
      </c>
      <c r="E3" s="19" t="s">
        <v>5</v>
      </c>
      <c r="F3" s="21" t="s">
        <v>6</v>
      </c>
      <c r="I3" s="118" t="s">
        <v>50</v>
      </c>
      <c r="J3" s="119"/>
      <c r="K3" s="120"/>
    </row>
    <row r="4" spans="1:20" ht="66" customHeight="1" thickBot="1" x14ac:dyDescent="0.5">
      <c r="A4" s="99" t="s">
        <v>7</v>
      </c>
      <c r="B4" s="51" t="s">
        <v>8</v>
      </c>
      <c r="C4" s="52" t="s">
        <v>9</v>
      </c>
      <c r="D4" s="53">
        <v>3</v>
      </c>
      <c r="E4" s="54" t="s">
        <v>10</v>
      </c>
      <c r="F4" s="55" t="s">
        <v>11</v>
      </c>
      <c r="I4" s="124" t="s">
        <v>51</v>
      </c>
      <c r="J4" s="125"/>
      <c r="K4" s="126"/>
    </row>
    <row r="5" spans="1:20" s="2" customFormat="1" ht="29.55" customHeight="1" thickBot="1" x14ac:dyDescent="0.5">
      <c r="A5" s="100"/>
      <c r="B5" s="56" t="s">
        <v>12</v>
      </c>
      <c r="C5" s="57" t="s">
        <v>13</v>
      </c>
      <c r="D5" s="58">
        <v>5</v>
      </c>
      <c r="E5" s="59" t="s">
        <v>14</v>
      </c>
      <c r="F5" s="60" t="s">
        <v>11</v>
      </c>
      <c r="G5"/>
      <c r="H5" s="4" t="s">
        <v>52</v>
      </c>
      <c r="I5" s="10" t="s">
        <v>3</v>
      </c>
      <c r="J5" s="10" t="s">
        <v>53</v>
      </c>
      <c r="K5" s="10" t="s">
        <v>5</v>
      </c>
      <c r="L5" s="4" t="s">
        <v>54</v>
      </c>
      <c r="M5" s="5" t="s">
        <v>4</v>
      </c>
      <c r="N5" s="5" t="s">
        <v>135</v>
      </c>
      <c r="O5" s="5" t="s">
        <v>139</v>
      </c>
      <c r="P5" s="24" t="s">
        <v>55</v>
      </c>
      <c r="Q5" s="24"/>
      <c r="R5" s="83" t="s">
        <v>56</v>
      </c>
      <c r="S5" s="85" t="s">
        <v>142</v>
      </c>
      <c r="T5" s="85" t="s">
        <v>148</v>
      </c>
    </row>
    <row r="6" spans="1:20" ht="71.650000000000006" thickBot="1" x14ac:dyDescent="0.5">
      <c r="A6" s="100"/>
      <c r="B6" s="11" t="s">
        <v>16</v>
      </c>
      <c r="C6" s="42" t="s">
        <v>17</v>
      </c>
      <c r="D6" s="6">
        <v>5</v>
      </c>
      <c r="E6" s="1" t="s">
        <v>18</v>
      </c>
      <c r="F6" s="30" t="s">
        <v>19</v>
      </c>
      <c r="H6" s="121" t="s">
        <v>8</v>
      </c>
      <c r="I6" s="42" t="s">
        <v>9</v>
      </c>
      <c r="J6" s="45" t="s">
        <v>57</v>
      </c>
      <c r="K6" s="42" t="s">
        <v>58</v>
      </c>
      <c r="L6" s="42" t="s">
        <v>125</v>
      </c>
      <c r="M6" s="43">
        <v>3</v>
      </c>
      <c r="N6" s="43">
        <v>2700</v>
      </c>
      <c r="O6" s="43">
        <f>1000*M6</f>
        <v>3000</v>
      </c>
      <c r="P6" s="20" t="s">
        <v>60</v>
      </c>
      <c r="Q6" s="20"/>
      <c r="R6" s="84">
        <v>16</v>
      </c>
      <c r="S6" s="86">
        <f>R6*1000</f>
        <v>16000</v>
      </c>
      <c r="T6" s="86">
        <f>SUM(N6,N12)</f>
        <v>8200</v>
      </c>
    </row>
    <row r="7" spans="1:20" ht="14.65" thickBot="1" x14ac:dyDescent="0.5">
      <c r="A7" s="101"/>
      <c r="B7" s="31"/>
      <c r="C7" s="50"/>
      <c r="D7" s="32"/>
      <c r="E7" s="32"/>
      <c r="F7" s="33"/>
      <c r="H7" s="122"/>
      <c r="I7" s="16"/>
      <c r="J7" s="45" t="s">
        <v>61</v>
      </c>
      <c r="K7" s="42" t="s">
        <v>62</v>
      </c>
      <c r="L7" s="41" t="s">
        <v>125</v>
      </c>
      <c r="M7" s="44">
        <v>3</v>
      </c>
      <c r="N7" s="44">
        <v>2500</v>
      </c>
      <c r="O7" s="43">
        <f>1000*M7</f>
        <v>3000</v>
      </c>
      <c r="P7" s="20" t="s">
        <v>63</v>
      </c>
      <c r="Q7" s="20"/>
      <c r="R7" s="84">
        <v>24</v>
      </c>
      <c r="S7" s="86">
        <f t="shared" ref="S7:S9" si="0">R7*1000</f>
        <v>24000</v>
      </c>
      <c r="T7" s="86">
        <f>T6+N7+N8+N13</f>
        <v>18400</v>
      </c>
    </row>
    <row r="8" spans="1:20" ht="57.4" thickBot="1" x14ac:dyDescent="0.5">
      <c r="A8" s="99" t="s">
        <v>20</v>
      </c>
      <c r="B8" s="27" t="s">
        <v>21</v>
      </c>
      <c r="C8" s="49" t="s">
        <v>22</v>
      </c>
      <c r="D8" s="28">
        <v>3</v>
      </c>
      <c r="E8" s="40" t="s">
        <v>14</v>
      </c>
      <c r="F8" s="29" t="s">
        <v>19</v>
      </c>
      <c r="H8" s="122"/>
      <c r="I8" s="16"/>
      <c r="J8" s="45" t="s">
        <v>64</v>
      </c>
      <c r="K8" s="42" t="s">
        <v>65</v>
      </c>
      <c r="L8" s="42" t="s">
        <v>125</v>
      </c>
      <c r="M8" s="43">
        <v>3</v>
      </c>
      <c r="N8" s="43">
        <v>3400</v>
      </c>
      <c r="O8" s="43">
        <f>1000*M8</f>
        <v>3000</v>
      </c>
      <c r="P8" s="20" t="s">
        <v>66</v>
      </c>
      <c r="Q8" s="20"/>
      <c r="R8" s="84">
        <v>32</v>
      </c>
      <c r="S8" s="86">
        <f t="shared" si="0"/>
        <v>32000</v>
      </c>
      <c r="T8" s="86">
        <f>T7+N9+N14+N15</f>
        <v>32550</v>
      </c>
    </row>
    <row r="9" spans="1:20" ht="57.4" thickBot="1" x14ac:dyDescent="0.5">
      <c r="A9" s="100"/>
      <c r="B9" s="11" t="s">
        <v>24</v>
      </c>
      <c r="C9" s="42" t="s">
        <v>25</v>
      </c>
      <c r="D9" s="6">
        <v>5</v>
      </c>
      <c r="E9" s="1" t="s">
        <v>10</v>
      </c>
      <c r="F9" s="30" t="s">
        <v>26</v>
      </c>
      <c r="H9" s="122"/>
      <c r="I9" s="16"/>
      <c r="J9" s="45" t="s">
        <v>67</v>
      </c>
      <c r="K9" s="42" t="s">
        <v>68</v>
      </c>
      <c r="L9" s="42" t="s">
        <v>125</v>
      </c>
      <c r="M9" s="43">
        <v>3</v>
      </c>
      <c r="N9" s="43">
        <v>3100</v>
      </c>
      <c r="O9" s="43">
        <f>1000*M9</f>
        <v>3000</v>
      </c>
      <c r="P9" s="20" t="s">
        <v>124</v>
      </c>
      <c r="Q9" s="20"/>
      <c r="R9" s="84">
        <v>40</v>
      </c>
      <c r="S9" s="86">
        <f t="shared" si="0"/>
        <v>40000</v>
      </c>
      <c r="T9" s="86">
        <f>T8+N10+N16</f>
        <v>40650</v>
      </c>
    </row>
    <row r="10" spans="1:20" ht="57" x14ac:dyDescent="0.45">
      <c r="A10" s="100"/>
      <c r="B10" s="11" t="s">
        <v>28</v>
      </c>
      <c r="C10" s="42" t="s">
        <v>29</v>
      </c>
      <c r="D10" s="6">
        <v>8</v>
      </c>
      <c r="E10" s="1" t="s">
        <v>18</v>
      </c>
      <c r="F10" s="30" t="s">
        <v>26</v>
      </c>
      <c r="H10" s="123"/>
      <c r="I10" s="16"/>
      <c r="J10" s="45" t="s">
        <v>71</v>
      </c>
      <c r="K10" s="42" t="s">
        <v>72</v>
      </c>
      <c r="L10" s="42" t="s">
        <v>125</v>
      </c>
      <c r="M10" s="43">
        <v>3</v>
      </c>
      <c r="N10" s="43">
        <v>3200</v>
      </c>
      <c r="O10" s="43">
        <f>1000*M10</f>
        <v>3000</v>
      </c>
    </row>
    <row r="11" spans="1:20" ht="15.5" customHeight="1" x14ac:dyDescent="0.5">
      <c r="A11" s="100"/>
      <c r="B11" s="11"/>
      <c r="C11" s="43"/>
      <c r="D11" s="6"/>
      <c r="E11" s="6"/>
      <c r="F11" s="30"/>
      <c r="H11" s="8"/>
      <c r="I11" s="15"/>
      <c r="J11" s="8"/>
      <c r="K11" s="9"/>
      <c r="L11" s="8"/>
      <c r="M11" s="9"/>
      <c r="N11" s="71">
        <f>SUM(N6:N10)</f>
        <v>14900</v>
      </c>
      <c r="O11" s="71">
        <f>SUM(O6:O10)</f>
        <v>15000</v>
      </c>
      <c r="P11" s="69" t="s">
        <v>73</v>
      </c>
      <c r="Q11" s="70"/>
      <c r="R11" s="70"/>
      <c r="S11" s="26">
        <f>R9/4</f>
        <v>10</v>
      </c>
    </row>
    <row r="12" spans="1:20" ht="43.25" customHeight="1" thickBot="1" x14ac:dyDescent="0.5">
      <c r="A12" s="101"/>
      <c r="B12" s="31"/>
      <c r="C12" s="50"/>
      <c r="D12" s="32"/>
      <c r="E12" s="32"/>
      <c r="F12" s="33"/>
      <c r="H12" s="121" t="s">
        <v>12</v>
      </c>
      <c r="I12" s="42" t="s">
        <v>13</v>
      </c>
      <c r="J12" s="45" t="s">
        <v>74</v>
      </c>
      <c r="K12" s="42" t="s">
        <v>75</v>
      </c>
      <c r="L12" s="1" t="s">
        <v>125</v>
      </c>
      <c r="M12" s="6">
        <v>5</v>
      </c>
      <c r="N12" s="6">
        <v>5500</v>
      </c>
      <c r="O12" s="43">
        <f>1000*M12</f>
        <v>5000</v>
      </c>
    </row>
    <row r="13" spans="1:20" ht="29" customHeight="1" x14ac:dyDescent="0.45">
      <c r="A13" s="115" t="s">
        <v>32</v>
      </c>
      <c r="B13" s="51" t="s">
        <v>33</v>
      </c>
      <c r="C13" s="52" t="s">
        <v>34</v>
      </c>
      <c r="D13" s="53">
        <v>8</v>
      </c>
      <c r="E13" s="54" t="s">
        <v>35</v>
      </c>
      <c r="F13" s="55" t="s">
        <v>36</v>
      </c>
      <c r="H13" s="122"/>
      <c r="I13" s="16"/>
      <c r="J13" s="45" t="s">
        <v>76</v>
      </c>
      <c r="K13" s="42" t="s">
        <v>77</v>
      </c>
      <c r="L13" s="1" t="s">
        <v>125</v>
      </c>
      <c r="M13" s="6">
        <v>5</v>
      </c>
      <c r="N13" s="6">
        <v>4300</v>
      </c>
      <c r="O13" s="43">
        <f t="shared" ref="O13:O16" si="1">1000*M13</f>
        <v>5000</v>
      </c>
    </row>
    <row r="14" spans="1:20" ht="14.25" customHeight="1" x14ac:dyDescent="0.45">
      <c r="A14" s="116"/>
      <c r="B14" s="56" t="s">
        <v>37</v>
      </c>
      <c r="C14" s="57" t="s">
        <v>38</v>
      </c>
      <c r="D14" s="58">
        <v>5</v>
      </c>
      <c r="E14" s="59" t="s">
        <v>14</v>
      </c>
      <c r="F14" s="60" t="s">
        <v>36</v>
      </c>
      <c r="H14" s="122"/>
      <c r="I14" s="16"/>
      <c r="J14" s="45" t="s">
        <v>78</v>
      </c>
      <c r="K14" s="42" t="s">
        <v>79</v>
      </c>
      <c r="L14" s="1" t="s">
        <v>125</v>
      </c>
      <c r="M14" s="6">
        <v>5</v>
      </c>
      <c r="N14" s="6">
        <v>5050</v>
      </c>
      <c r="O14" s="43">
        <f t="shared" si="1"/>
        <v>5000</v>
      </c>
    </row>
    <row r="15" spans="1:20" ht="29" customHeight="1" thickBot="1" x14ac:dyDescent="0.5">
      <c r="A15" s="117"/>
      <c r="B15" s="61"/>
      <c r="C15" s="62"/>
      <c r="D15" s="63"/>
      <c r="E15" s="63"/>
      <c r="F15" s="64"/>
      <c r="H15" s="122"/>
      <c r="I15" s="16"/>
      <c r="J15" s="45" t="s">
        <v>80</v>
      </c>
      <c r="K15" s="42" t="s">
        <v>81</v>
      </c>
      <c r="L15" s="1" t="s">
        <v>125</v>
      </c>
      <c r="M15" s="6">
        <v>5</v>
      </c>
      <c r="N15" s="6">
        <v>6000</v>
      </c>
      <c r="O15" s="43">
        <f t="shared" si="1"/>
        <v>5000</v>
      </c>
    </row>
    <row r="16" spans="1:20" ht="29" customHeight="1" x14ac:dyDescent="0.45">
      <c r="A16" s="102" t="s">
        <v>39</v>
      </c>
      <c r="B16" s="34" t="s">
        <v>40</v>
      </c>
      <c r="C16" s="49" t="s">
        <v>41</v>
      </c>
      <c r="D16" s="28">
        <v>8</v>
      </c>
      <c r="E16" s="40" t="s">
        <v>10</v>
      </c>
      <c r="F16" s="29" t="s">
        <v>42</v>
      </c>
      <c r="H16" s="123"/>
      <c r="I16" s="16"/>
      <c r="J16" s="45" t="s">
        <v>82</v>
      </c>
      <c r="K16" s="42" t="s">
        <v>83</v>
      </c>
      <c r="L16" s="1" t="s">
        <v>125</v>
      </c>
      <c r="M16" s="6">
        <v>5</v>
      </c>
      <c r="N16" s="6">
        <v>4900</v>
      </c>
      <c r="O16" s="43">
        <f t="shared" si="1"/>
        <v>5000</v>
      </c>
    </row>
    <row r="17" spans="1:15" ht="14.25" customHeight="1" x14ac:dyDescent="0.45">
      <c r="A17" s="103"/>
      <c r="B17" s="35" t="s">
        <v>43</v>
      </c>
      <c r="C17" s="42" t="s">
        <v>44</v>
      </c>
      <c r="D17" s="6">
        <v>5</v>
      </c>
      <c r="E17" s="1" t="s">
        <v>14</v>
      </c>
      <c r="F17" s="30" t="s">
        <v>45</v>
      </c>
      <c r="H17" s="8"/>
      <c r="I17" s="8"/>
      <c r="J17" s="8"/>
      <c r="K17" s="9"/>
      <c r="L17" s="8"/>
      <c r="M17" s="9"/>
      <c r="N17" s="72">
        <f>SUM(N12:N16)</f>
        <v>25750</v>
      </c>
      <c r="O17" s="72">
        <f>SUM(O12:O16)</f>
        <v>25000</v>
      </c>
    </row>
    <row r="18" spans="1:15" ht="14.25" customHeight="1" x14ac:dyDescent="0.45">
      <c r="A18" s="103"/>
      <c r="B18" s="35"/>
      <c r="C18" s="43"/>
      <c r="D18" s="6"/>
      <c r="E18" s="6"/>
      <c r="F18" s="30"/>
      <c r="H18" s="1"/>
      <c r="I18" s="1"/>
      <c r="J18" s="1"/>
      <c r="K18" s="6"/>
      <c r="L18" s="1"/>
      <c r="M18" s="6"/>
      <c r="N18" s="82"/>
    </row>
    <row r="19" spans="1:15" ht="14.75" customHeight="1" thickBot="1" x14ac:dyDescent="0.5">
      <c r="A19" s="104"/>
      <c r="B19" s="36"/>
      <c r="C19" s="50"/>
      <c r="D19" s="32"/>
      <c r="E19" s="32"/>
      <c r="F19" s="33"/>
      <c r="H19" s="1"/>
      <c r="I19" s="1"/>
      <c r="J19" s="1"/>
      <c r="K19" s="6"/>
      <c r="L19" s="1"/>
      <c r="M19" s="6"/>
      <c r="N19" s="82"/>
    </row>
    <row r="20" spans="1:15" ht="14.65" thickTop="1" x14ac:dyDescent="0.45">
      <c r="H20" s="1"/>
      <c r="I20" s="1"/>
      <c r="J20" s="1"/>
      <c r="K20" s="6"/>
      <c r="L20" s="1"/>
      <c r="M20" s="6"/>
      <c r="N20" s="82"/>
    </row>
    <row r="21" spans="1:15" ht="14.25" x14ac:dyDescent="0.45">
      <c r="H21" s="1"/>
      <c r="I21" s="1"/>
      <c r="J21" s="1"/>
      <c r="K21" s="6"/>
      <c r="L21" s="1"/>
      <c r="M21" s="6"/>
      <c r="N21" s="82"/>
    </row>
    <row r="22" spans="1:15" ht="14.65" thickBot="1" x14ac:dyDescent="0.5">
      <c r="H22" s="23"/>
      <c r="I22" s="23"/>
      <c r="J22" s="23"/>
      <c r="K22" s="13"/>
      <c r="L22" s="23"/>
      <c r="M22" s="13"/>
      <c r="N22" s="82"/>
    </row>
    <row r="23" spans="1:15" thickTop="1" thickBot="1" x14ac:dyDescent="0.5">
      <c r="J23" s="113" t="s">
        <v>84</v>
      </c>
      <c r="K23" s="114"/>
      <c r="L23" s="114"/>
      <c r="M23" s="22">
        <f>SUM(M6:M22)</f>
        <v>40</v>
      </c>
      <c r="N23" s="82"/>
    </row>
    <row r="24" spans="1:15" ht="14.65" thickTop="1" x14ac:dyDescent="0.45">
      <c r="K24" s="105" t="s">
        <v>140</v>
      </c>
      <c r="L24" s="105"/>
      <c r="M24" s="106">
        <f>SUM(O11,O17)</f>
        <v>40000</v>
      </c>
      <c r="N24" s="106"/>
    </row>
    <row r="25" spans="1:15" ht="15" customHeight="1" x14ac:dyDescent="0.45">
      <c r="K25" s="106" t="s">
        <v>141</v>
      </c>
      <c r="L25" s="106"/>
      <c r="M25" s="106">
        <f>N11+N17</f>
        <v>40650</v>
      </c>
      <c r="N25" s="106"/>
    </row>
  </sheetData>
  <mergeCells count="15">
    <mergeCell ref="K24:L24"/>
    <mergeCell ref="K25:L25"/>
    <mergeCell ref="M24:N24"/>
    <mergeCell ref="M25:N25"/>
    <mergeCell ref="A1:F2"/>
    <mergeCell ref="J23:L23"/>
    <mergeCell ref="A4:A7"/>
    <mergeCell ref="A8:A12"/>
    <mergeCell ref="A13:A15"/>
    <mergeCell ref="A16:A19"/>
    <mergeCell ref="I1:K2"/>
    <mergeCell ref="I3:K3"/>
    <mergeCell ref="H6:H10"/>
    <mergeCell ref="H12:H16"/>
    <mergeCell ref="I4:K4"/>
  </mergeCells>
  <dataValidations count="1">
    <dataValidation type="list" allowBlank="1" showInputMessage="1" showErrorMessage="1" sqref="L5:L6 L8:L22" xr:uid="{7DFDF50A-B6C6-40BD-A668-70B9960904C2}">
      <formula1>"Not Started, In-Progress, Complete"</formula1>
    </dataValidation>
  </dataValidations>
  <pageMargins left="0.7" right="0.7" top="0.75" bottom="0.75" header="0.3" footer="0.3"/>
  <pageSetup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08E50F-1D52-44F1-97F0-272AA26E3143}">
  <dimension ref="A1:T25"/>
  <sheetViews>
    <sheetView topLeftCell="A8" zoomScale="77" workbookViewId="0">
      <selection activeCell="N1" sqref="N1:O1048576"/>
    </sheetView>
  </sheetViews>
  <sheetFormatPr defaultColWidth="8.796875" defaultRowHeight="14.25" x14ac:dyDescent="0.45"/>
  <cols>
    <col min="1" max="1" width="13.46484375" customWidth="1"/>
    <col min="2" max="2" width="5.796875" customWidth="1"/>
    <col min="3" max="3" width="22.1328125" customWidth="1"/>
    <col min="4" max="4" width="6.796875" customWidth="1"/>
    <col min="5" max="5" width="7.1328125" customWidth="1"/>
    <col min="6" max="6" width="7" customWidth="1"/>
    <col min="7" max="7" width="3.1328125" customWidth="1"/>
    <col min="8" max="8" width="6.796875" customWidth="1"/>
    <col min="9" max="9" width="35.796875" customWidth="1"/>
    <col min="10" max="10" width="29" customWidth="1"/>
    <col min="11" max="11" width="18" style="2" customWidth="1"/>
    <col min="12" max="12" width="14.46484375" customWidth="1"/>
    <col min="13" max="13" width="16.33203125" style="2" customWidth="1"/>
    <col min="14" max="14" width="9" style="2" customWidth="1"/>
    <col min="15" max="15" width="11.265625" customWidth="1"/>
    <col min="16" max="16" width="5.46484375" customWidth="1"/>
    <col min="18" max="18" width="17.796875" customWidth="1"/>
    <col min="19" max="19" width="14.86328125" customWidth="1"/>
    <col min="20" max="20" width="21.796875" bestFit="1" customWidth="1"/>
  </cols>
  <sheetData>
    <row r="1" spans="1:20" ht="14.65" thickTop="1" x14ac:dyDescent="0.45">
      <c r="A1" s="107" t="s">
        <v>47</v>
      </c>
      <c r="B1" s="108"/>
      <c r="C1" s="108"/>
      <c r="D1" s="108"/>
      <c r="E1" s="108"/>
      <c r="F1" s="109"/>
      <c r="I1" s="93" t="s">
        <v>48</v>
      </c>
      <c r="J1" s="94"/>
      <c r="K1" s="95"/>
    </row>
    <row r="2" spans="1:20" ht="14.65" thickBot="1" x14ac:dyDescent="0.5">
      <c r="A2" s="110"/>
      <c r="B2" s="111"/>
      <c r="C2" s="111"/>
      <c r="D2" s="111"/>
      <c r="E2" s="111"/>
      <c r="F2" s="112"/>
      <c r="I2" s="96"/>
      <c r="J2" s="97"/>
      <c r="K2" s="98"/>
    </row>
    <row r="3" spans="1:20" ht="28.5" x14ac:dyDescent="0.45">
      <c r="A3" s="17" t="s">
        <v>1</v>
      </c>
      <c r="B3" s="18" t="s">
        <v>2</v>
      </c>
      <c r="C3" s="19" t="s">
        <v>49</v>
      </c>
      <c r="D3" s="19" t="s">
        <v>4</v>
      </c>
      <c r="E3" s="19" t="s">
        <v>5</v>
      </c>
      <c r="F3" s="21" t="s">
        <v>6</v>
      </c>
      <c r="I3" s="118" t="s">
        <v>85</v>
      </c>
      <c r="J3" s="119"/>
      <c r="K3" s="120"/>
    </row>
    <row r="4" spans="1:20" ht="42.5" customHeight="1" thickBot="1" x14ac:dyDescent="0.5">
      <c r="A4" s="115" t="s">
        <v>7</v>
      </c>
      <c r="B4" s="51" t="s">
        <v>8</v>
      </c>
      <c r="C4" s="52" t="s">
        <v>9</v>
      </c>
      <c r="D4" s="53">
        <v>3</v>
      </c>
      <c r="E4" s="54" t="s">
        <v>10</v>
      </c>
      <c r="F4" s="55" t="s">
        <v>11</v>
      </c>
      <c r="I4" s="129" t="s">
        <v>86</v>
      </c>
      <c r="J4" s="130"/>
      <c r="K4" s="131"/>
    </row>
    <row r="5" spans="1:20" s="2" customFormat="1" ht="29.55" customHeight="1" thickBot="1" x14ac:dyDescent="0.5">
      <c r="A5" s="116"/>
      <c r="B5" s="56" t="s">
        <v>12</v>
      </c>
      <c r="C5" s="57" t="s">
        <v>13</v>
      </c>
      <c r="D5" s="58">
        <v>5</v>
      </c>
      <c r="E5" s="59" t="s">
        <v>14</v>
      </c>
      <c r="F5" s="60" t="s">
        <v>11</v>
      </c>
      <c r="G5"/>
      <c r="H5" s="4" t="s">
        <v>52</v>
      </c>
      <c r="I5" s="10" t="s">
        <v>3</v>
      </c>
      <c r="J5" s="10" t="s">
        <v>53</v>
      </c>
      <c r="K5" s="10" t="s">
        <v>5</v>
      </c>
      <c r="L5" s="4" t="s">
        <v>54</v>
      </c>
      <c r="M5" s="5" t="s">
        <v>4</v>
      </c>
      <c r="N5" s="5" t="s">
        <v>135</v>
      </c>
      <c r="O5" s="5" t="s">
        <v>139</v>
      </c>
      <c r="Q5" s="24" t="s">
        <v>55</v>
      </c>
      <c r="R5" s="25" t="s">
        <v>56</v>
      </c>
      <c r="S5" s="85" t="s">
        <v>142</v>
      </c>
      <c r="T5" s="85" t="s">
        <v>148</v>
      </c>
    </row>
    <row r="6" spans="1:20" ht="43.25" customHeight="1" thickBot="1" x14ac:dyDescent="0.5">
      <c r="A6" s="116"/>
      <c r="B6" s="56" t="s">
        <v>16</v>
      </c>
      <c r="C6" s="57" t="s">
        <v>17</v>
      </c>
      <c r="D6" s="58">
        <v>4</v>
      </c>
      <c r="E6" s="59" t="s">
        <v>18</v>
      </c>
      <c r="F6" s="60" t="s">
        <v>19</v>
      </c>
      <c r="H6" s="121" t="s">
        <v>16</v>
      </c>
      <c r="I6" s="42" t="s">
        <v>87</v>
      </c>
      <c r="J6" s="45" t="s">
        <v>88</v>
      </c>
      <c r="K6" s="42" t="s">
        <v>89</v>
      </c>
      <c r="L6" s="1" t="s">
        <v>125</v>
      </c>
      <c r="M6" s="6">
        <v>4</v>
      </c>
      <c r="N6" s="43">
        <v>4200</v>
      </c>
      <c r="O6" s="43">
        <f>1000*M6</f>
        <v>4000</v>
      </c>
      <c r="Q6" s="20" t="s">
        <v>60</v>
      </c>
      <c r="R6" s="20">
        <v>7</v>
      </c>
      <c r="S6" s="86">
        <f>R6*1000</f>
        <v>7000</v>
      </c>
      <c r="T6" s="86">
        <f>SUM(N6,N12)</f>
        <v>6900</v>
      </c>
    </row>
    <row r="7" spans="1:20" ht="28.9" thickBot="1" x14ac:dyDescent="0.5">
      <c r="A7" s="117"/>
      <c r="B7" s="61"/>
      <c r="C7" s="62"/>
      <c r="D7" s="63"/>
      <c r="E7" s="63"/>
      <c r="F7" s="64"/>
      <c r="H7" s="122"/>
      <c r="I7" s="16"/>
      <c r="J7" s="45" t="s">
        <v>90</v>
      </c>
      <c r="K7" s="42" t="s">
        <v>65</v>
      </c>
      <c r="L7" s="3" t="s">
        <v>125</v>
      </c>
      <c r="M7" s="7">
        <v>4</v>
      </c>
      <c r="N7" s="44">
        <v>3900</v>
      </c>
      <c r="O7" s="43">
        <f>1000*M7</f>
        <v>4000</v>
      </c>
      <c r="Q7" s="20" t="s">
        <v>63</v>
      </c>
      <c r="R7" s="20">
        <v>14</v>
      </c>
      <c r="S7" s="86">
        <f t="shared" ref="S7:S9" si="0">R7*1000</f>
        <v>14000</v>
      </c>
      <c r="T7" s="86">
        <f>T6+N7+N13</f>
        <v>13700</v>
      </c>
    </row>
    <row r="8" spans="1:20" ht="57.4" thickBot="1" x14ac:dyDescent="0.5">
      <c r="A8" s="99" t="s">
        <v>20</v>
      </c>
      <c r="B8" s="51" t="s">
        <v>21</v>
      </c>
      <c r="C8" s="52" t="s">
        <v>22</v>
      </c>
      <c r="D8" s="53">
        <v>3</v>
      </c>
      <c r="E8" s="54" t="s">
        <v>14</v>
      </c>
      <c r="F8" s="55" t="s">
        <v>19</v>
      </c>
      <c r="H8" s="122"/>
      <c r="I8" s="16"/>
      <c r="J8" s="45" t="s">
        <v>91</v>
      </c>
      <c r="K8" s="42" t="s">
        <v>68</v>
      </c>
      <c r="L8" s="1" t="s">
        <v>59</v>
      </c>
      <c r="M8" s="6">
        <v>4</v>
      </c>
      <c r="N8" s="43">
        <v>2000</v>
      </c>
      <c r="O8" s="43">
        <f>1000*M8</f>
        <v>4000</v>
      </c>
      <c r="Q8" s="20" t="s">
        <v>66</v>
      </c>
      <c r="R8" s="20">
        <v>17</v>
      </c>
      <c r="S8" s="86">
        <f t="shared" si="0"/>
        <v>17000</v>
      </c>
      <c r="T8" s="86">
        <f>T7+N8</f>
        <v>15700</v>
      </c>
    </row>
    <row r="9" spans="1:20" ht="57.4" thickBot="1" x14ac:dyDescent="0.5">
      <c r="A9" s="100"/>
      <c r="B9" s="11" t="s">
        <v>24</v>
      </c>
      <c r="C9" s="42" t="s">
        <v>25</v>
      </c>
      <c r="D9" s="6">
        <v>5</v>
      </c>
      <c r="E9" s="1" t="s">
        <v>10</v>
      </c>
      <c r="F9" s="30" t="s">
        <v>26</v>
      </c>
      <c r="H9" s="122"/>
      <c r="I9" s="16"/>
      <c r="J9" s="42"/>
      <c r="K9" s="43"/>
      <c r="L9" s="1"/>
      <c r="M9" s="6"/>
      <c r="N9" s="43"/>
      <c r="O9" s="43"/>
      <c r="Q9" s="20" t="s">
        <v>124</v>
      </c>
      <c r="R9" s="20">
        <v>21</v>
      </c>
      <c r="S9" s="86">
        <f t="shared" si="0"/>
        <v>21000</v>
      </c>
      <c r="T9" s="86">
        <f>T8+N14</f>
        <v>16700</v>
      </c>
    </row>
    <row r="10" spans="1:20" ht="57" x14ac:dyDescent="0.45">
      <c r="A10" s="100"/>
      <c r="B10" s="11" t="s">
        <v>28</v>
      </c>
      <c r="C10" s="42" t="s">
        <v>29</v>
      </c>
      <c r="D10" s="6">
        <v>8</v>
      </c>
      <c r="E10" s="1" t="s">
        <v>18</v>
      </c>
      <c r="F10" s="30" t="s">
        <v>26</v>
      </c>
      <c r="H10" s="123"/>
      <c r="I10" s="16"/>
      <c r="J10" s="42"/>
      <c r="K10" s="43"/>
      <c r="L10" s="1"/>
      <c r="M10" s="6"/>
      <c r="N10" s="43"/>
      <c r="O10" s="43"/>
    </row>
    <row r="11" spans="1:20" ht="15.5" customHeight="1" x14ac:dyDescent="0.5">
      <c r="A11" s="100"/>
      <c r="B11" s="11"/>
      <c r="C11" s="43"/>
      <c r="D11" s="6"/>
      <c r="E11" s="6"/>
      <c r="F11" s="30"/>
      <c r="H11" s="8"/>
      <c r="I11" s="15"/>
      <c r="J11" s="8"/>
      <c r="K11" s="9"/>
      <c r="L11" s="8"/>
      <c r="M11" s="9"/>
      <c r="N11" s="71">
        <f>SUM(N6:N10)</f>
        <v>10100</v>
      </c>
      <c r="O11" s="71">
        <f>SUM(O6:O10)</f>
        <v>12000</v>
      </c>
      <c r="P11" s="127" t="s">
        <v>73</v>
      </c>
      <c r="Q11" s="128"/>
      <c r="R11" s="128"/>
      <c r="S11" s="26">
        <f>R9/4</f>
        <v>5.25</v>
      </c>
    </row>
    <row r="12" spans="1:20" ht="28.5" x14ac:dyDescent="0.45">
      <c r="A12" s="101"/>
      <c r="B12" s="31"/>
      <c r="C12" s="50"/>
      <c r="D12" s="32"/>
      <c r="E12" s="32"/>
      <c r="F12" s="33"/>
      <c r="H12" s="121" t="s">
        <v>21</v>
      </c>
      <c r="I12" s="42" t="s">
        <v>22</v>
      </c>
      <c r="J12" s="45" t="s">
        <v>92</v>
      </c>
      <c r="K12" s="1" t="s">
        <v>75</v>
      </c>
      <c r="L12" s="1" t="s">
        <v>125</v>
      </c>
      <c r="M12" s="6">
        <v>3</v>
      </c>
      <c r="N12" s="6">
        <v>2700</v>
      </c>
      <c r="O12" s="43">
        <f>1000*M12</f>
        <v>3000</v>
      </c>
    </row>
    <row r="13" spans="1:20" ht="48.75" customHeight="1" x14ac:dyDescent="0.45">
      <c r="A13" s="115" t="s">
        <v>32</v>
      </c>
      <c r="B13" s="51" t="s">
        <v>33</v>
      </c>
      <c r="C13" s="52" t="s">
        <v>34</v>
      </c>
      <c r="D13" s="53">
        <v>8</v>
      </c>
      <c r="E13" s="54" t="s">
        <v>35</v>
      </c>
      <c r="F13" s="55" t="s">
        <v>36</v>
      </c>
      <c r="H13" s="122"/>
      <c r="I13" s="16"/>
      <c r="J13" s="45" t="s">
        <v>93</v>
      </c>
      <c r="K13" s="1" t="s">
        <v>81</v>
      </c>
      <c r="L13" s="1" t="s">
        <v>125</v>
      </c>
      <c r="M13" s="6">
        <v>3</v>
      </c>
      <c r="N13" s="6">
        <v>2900</v>
      </c>
      <c r="O13" s="43">
        <f t="shared" ref="O13:O14" si="1">1000*M13</f>
        <v>3000</v>
      </c>
    </row>
    <row r="14" spans="1:20" ht="14.25" customHeight="1" x14ac:dyDescent="0.45">
      <c r="A14" s="116"/>
      <c r="B14" s="56" t="s">
        <v>37</v>
      </c>
      <c r="C14" s="57" t="s">
        <v>38</v>
      </c>
      <c r="D14" s="58">
        <v>5</v>
      </c>
      <c r="E14" s="59" t="s">
        <v>14</v>
      </c>
      <c r="F14" s="60" t="s">
        <v>36</v>
      </c>
      <c r="H14" s="122"/>
      <c r="I14" s="16"/>
      <c r="J14" s="45" t="s">
        <v>94</v>
      </c>
      <c r="K14" s="1" t="s">
        <v>75</v>
      </c>
      <c r="L14" s="1" t="s">
        <v>59</v>
      </c>
      <c r="M14" s="6">
        <v>3</v>
      </c>
      <c r="N14" s="6">
        <v>1000</v>
      </c>
      <c r="O14" s="43">
        <f t="shared" si="1"/>
        <v>3000</v>
      </c>
    </row>
    <row r="15" spans="1:20" ht="14.75" customHeight="1" x14ac:dyDescent="0.45">
      <c r="A15" s="117"/>
      <c r="B15" s="61"/>
      <c r="C15" s="62"/>
      <c r="D15" s="63"/>
      <c r="E15" s="63"/>
      <c r="F15" s="64"/>
      <c r="H15" s="122"/>
      <c r="I15" s="16"/>
      <c r="J15" s="42"/>
      <c r="K15" s="6"/>
      <c r="L15" s="1"/>
      <c r="M15" s="6"/>
      <c r="N15" s="6"/>
      <c r="O15" s="43"/>
    </row>
    <row r="16" spans="1:20" ht="57" x14ac:dyDescent="0.45">
      <c r="A16" s="102" t="s">
        <v>39</v>
      </c>
      <c r="B16" s="65" t="s">
        <v>40</v>
      </c>
      <c r="C16" s="52" t="s">
        <v>41</v>
      </c>
      <c r="D16" s="53">
        <v>6</v>
      </c>
      <c r="E16" s="54" t="s">
        <v>10</v>
      </c>
      <c r="F16" s="55" t="s">
        <v>42</v>
      </c>
      <c r="H16" s="123"/>
      <c r="I16" s="16"/>
      <c r="J16" s="42"/>
      <c r="K16" s="6"/>
      <c r="L16" s="1"/>
      <c r="M16" s="6"/>
      <c r="N16" s="6"/>
      <c r="O16" s="43"/>
    </row>
    <row r="17" spans="1:15" ht="14.25" customHeight="1" x14ac:dyDescent="0.45">
      <c r="A17" s="103"/>
      <c r="B17" s="35" t="s">
        <v>43</v>
      </c>
      <c r="C17" s="42" t="s">
        <v>44</v>
      </c>
      <c r="D17" s="6">
        <v>5</v>
      </c>
      <c r="E17" s="1" t="s">
        <v>14</v>
      </c>
      <c r="F17" s="30" t="s">
        <v>45</v>
      </c>
      <c r="H17" s="8"/>
      <c r="I17" s="8"/>
      <c r="J17" s="8"/>
      <c r="K17" s="9"/>
      <c r="L17" s="8"/>
      <c r="M17" s="9"/>
      <c r="N17" s="72">
        <f>SUM(N12:N16)</f>
        <v>6600</v>
      </c>
      <c r="O17" s="72">
        <f>SUM(O12:O16)</f>
        <v>9000</v>
      </c>
    </row>
    <row r="18" spans="1:15" ht="14.25" customHeight="1" x14ac:dyDescent="0.45">
      <c r="A18" s="103"/>
      <c r="B18" s="35"/>
      <c r="C18" s="43"/>
      <c r="D18" s="6"/>
      <c r="E18" s="6"/>
      <c r="F18" s="30"/>
      <c r="H18" s="1"/>
      <c r="I18" s="1"/>
      <c r="J18" s="1"/>
      <c r="K18" s="6"/>
      <c r="L18" s="1"/>
      <c r="M18" s="6"/>
      <c r="N18" s="82"/>
    </row>
    <row r="19" spans="1:15" ht="14.75" customHeight="1" x14ac:dyDescent="0.45">
      <c r="A19" s="104"/>
      <c r="B19" s="36"/>
      <c r="C19" s="50"/>
      <c r="D19" s="32"/>
      <c r="E19" s="32"/>
      <c r="F19" s="33"/>
      <c r="H19" s="1"/>
      <c r="I19" s="1"/>
      <c r="J19" s="1"/>
      <c r="K19" s="6"/>
      <c r="L19" s="1"/>
      <c r="M19" s="6"/>
      <c r="N19" s="82"/>
    </row>
    <row r="20" spans="1:15" x14ac:dyDescent="0.45">
      <c r="H20" s="1"/>
      <c r="I20" s="1"/>
      <c r="J20" s="1"/>
      <c r="K20" s="6"/>
      <c r="L20" s="1"/>
      <c r="M20" s="6"/>
      <c r="N20" s="82"/>
    </row>
    <row r="21" spans="1:15" x14ac:dyDescent="0.45">
      <c r="H21" s="1"/>
      <c r="I21" s="1"/>
      <c r="J21" s="1"/>
      <c r="K21" s="6"/>
      <c r="L21" s="1"/>
      <c r="M21" s="6"/>
      <c r="N21" s="82"/>
    </row>
    <row r="22" spans="1:15" ht="14.65" thickBot="1" x14ac:dyDescent="0.5">
      <c r="H22" s="23"/>
      <c r="I22" s="23"/>
      <c r="J22" s="23"/>
      <c r="K22" s="13"/>
      <c r="L22" s="23"/>
      <c r="M22" s="13"/>
      <c r="N22" s="82"/>
    </row>
    <row r="23" spans="1:15" ht="15" thickTop="1" thickBot="1" x14ac:dyDescent="0.5">
      <c r="J23" s="113" t="s">
        <v>84</v>
      </c>
      <c r="K23" s="114"/>
      <c r="L23" s="114"/>
      <c r="M23" s="22">
        <f>SUM(M6:M22)</f>
        <v>21</v>
      </c>
      <c r="N23" s="82"/>
    </row>
    <row r="24" spans="1:15" ht="14.65" thickTop="1" x14ac:dyDescent="0.45">
      <c r="J24" s="105" t="s">
        <v>140</v>
      </c>
      <c r="K24" s="105"/>
      <c r="L24" s="106">
        <f>O11+O17</f>
        <v>21000</v>
      </c>
      <c r="M24" s="106"/>
    </row>
    <row r="25" spans="1:15" x14ac:dyDescent="0.45">
      <c r="J25" s="106" t="s">
        <v>141</v>
      </c>
      <c r="K25" s="106"/>
      <c r="L25" s="106">
        <f>N11+N17</f>
        <v>16700</v>
      </c>
      <c r="M25" s="106"/>
    </row>
  </sheetData>
  <mergeCells count="16">
    <mergeCell ref="J24:K24"/>
    <mergeCell ref="L24:M24"/>
    <mergeCell ref="J25:K25"/>
    <mergeCell ref="L25:M25"/>
    <mergeCell ref="A1:F2"/>
    <mergeCell ref="I1:K2"/>
    <mergeCell ref="I3:K3"/>
    <mergeCell ref="A4:A7"/>
    <mergeCell ref="I4:K4"/>
    <mergeCell ref="H6:H10"/>
    <mergeCell ref="A8:A12"/>
    <mergeCell ref="P11:R11"/>
    <mergeCell ref="H12:H16"/>
    <mergeCell ref="A13:A15"/>
    <mergeCell ref="A16:A19"/>
    <mergeCell ref="J23:L23"/>
  </mergeCells>
  <dataValidations count="1">
    <dataValidation type="list" allowBlank="1" showInputMessage="1" showErrorMessage="1" sqref="L5:L6 L8:L22" xr:uid="{4F3F85C9-5338-41A1-B24A-60D08B46FAAA}">
      <formula1>"Not Started, In-Progress, Complete"</formula1>
    </dataValidation>
  </dataValidations>
  <pageMargins left="0.7" right="0.7" top="0.75" bottom="0.75" header="0.3" footer="0.3"/>
  <pageSetup orientation="portrait"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991059-80AA-4AE6-AC4B-C8C7F70CF554}">
  <dimension ref="A1:R24"/>
  <sheetViews>
    <sheetView topLeftCell="I1" zoomScale="77" workbookViewId="0">
      <selection activeCell="Q6" sqref="Q6"/>
    </sheetView>
  </sheetViews>
  <sheetFormatPr defaultColWidth="8.796875" defaultRowHeight="14.25" x14ac:dyDescent="0.45"/>
  <cols>
    <col min="1" max="1" width="13.46484375" customWidth="1"/>
    <col min="2" max="2" width="5.796875" customWidth="1"/>
    <col min="3" max="3" width="22.1328125" customWidth="1"/>
    <col min="4" max="4" width="6.796875" customWidth="1"/>
    <col min="5" max="5" width="7.1328125" customWidth="1"/>
    <col min="6" max="6" width="7" customWidth="1"/>
    <col min="7" max="7" width="3.1328125" customWidth="1"/>
    <col min="8" max="8" width="6.796875" customWidth="1"/>
    <col min="9" max="9" width="35.796875" customWidth="1"/>
    <col min="10" max="10" width="23.46484375" customWidth="1"/>
    <col min="11" max="11" width="10.46484375" style="2" customWidth="1"/>
    <col min="12" max="12" width="9.796875" bestFit="1" customWidth="1"/>
    <col min="13" max="13" width="9" style="2" customWidth="1"/>
    <col min="14" max="14" width="5.46484375" customWidth="1"/>
    <col min="16" max="16" width="17.796875" customWidth="1"/>
    <col min="17" max="17" width="16.86328125" customWidth="1"/>
    <col min="18" max="18" width="21.86328125" bestFit="1" customWidth="1"/>
  </cols>
  <sheetData>
    <row r="1" spans="1:18" ht="14.65" thickTop="1" x14ac:dyDescent="0.45">
      <c r="A1" s="107" t="s">
        <v>47</v>
      </c>
      <c r="B1" s="108"/>
      <c r="C1" s="108"/>
      <c r="D1" s="108"/>
      <c r="E1" s="108"/>
      <c r="F1" s="109"/>
      <c r="I1" s="93" t="s">
        <v>48</v>
      </c>
      <c r="J1" s="94"/>
      <c r="K1" s="95"/>
    </row>
    <row r="2" spans="1:18" ht="14.65" thickBot="1" x14ac:dyDescent="0.5">
      <c r="A2" s="110"/>
      <c r="B2" s="111"/>
      <c r="C2" s="111"/>
      <c r="D2" s="111"/>
      <c r="E2" s="111"/>
      <c r="F2" s="112"/>
      <c r="I2" s="96"/>
      <c r="J2" s="97"/>
      <c r="K2" s="98"/>
    </row>
    <row r="3" spans="1:18" ht="29.25" thickTop="1" thickBot="1" x14ac:dyDescent="0.5">
      <c r="A3" s="17" t="s">
        <v>1</v>
      </c>
      <c r="B3" s="18" t="s">
        <v>2</v>
      </c>
      <c r="C3" s="19" t="s">
        <v>49</v>
      </c>
      <c r="D3" s="19" t="s">
        <v>4</v>
      </c>
      <c r="E3" s="19" t="s">
        <v>5</v>
      </c>
      <c r="F3" s="21" t="s">
        <v>6</v>
      </c>
      <c r="I3" s="118" t="s">
        <v>95</v>
      </c>
      <c r="J3" s="119"/>
      <c r="K3" s="120"/>
    </row>
    <row r="4" spans="1:18" ht="42.5" customHeight="1" thickBot="1" x14ac:dyDescent="0.5">
      <c r="A4" s="115" t="s">
        <v>7</v>
      </c>
      <c r="B4" s="51" t="s">
        <v>8</v>
      </c>
      <c r="C4" s="52" t="s">
        <v>9</v>
      </c>
      <c r="D4" s="53">
        <v>3</v>
      </c>
      <c r="E4" s="54" t="s">
        <v>10</v>
      </c>
      <c r="F4" s="55" t="s">
        <v>11</v>
      </c>
      <c r="I4" s="129" t="s">
        <v>96</v>
      </c>
      <c r="J4" s="135"/>
      <c r="K4" s="136"/>
    </row>
    <row r="5" spans="1:18" s="2" customFormat="1" ht="29.55" customHeight="1" thickBot="1" x14ac:dyDescent="0.5">
      <c r="A5" s="116"/>
      <c r="B5" s="56" t="s">
        <v>12</v>
      </c>
      <c r="C5" s="57" t="s">
        <v>13</v>
      </c>
      <c r="D5" s="58">
        <v>5</v>
      </c>
      <c r="E5" s="59" t="s">
        <v>14</v>
      </c>
      <c r="F5" s="60" t="s">
        <v>11</v>
      </c>
      <c r="G5"/>
      <c r="H5" s="4" t="s">
        <v>52</v>
      </c>
      <c r="I5" s="10" t="s">
        <v>3</v>
      </c>
      <c r="J5" s="10" t="s">
        <v>53</v>
      </c>
      <c r="K5" s="10" t="s">
        <v>5</v>
      </c>
      <c r="L5" s="4" t="s">
        <v>54</v>
      </c>
      <c r="M5" s="5" t="s">
        <v>4</v>
      </c>
      <c r="O5" s="24" t="s">
        <v>55</v>
      </c>
      <c r="P5" s="25" t="s">
        <v>56</v>
      </c>
      <c r="Q5" s="85" t="s">
        <v>142</v>
      </c>
      <c r="R5" s="85" t="s">
        <v>148</v>
      </c>
    </row>
    <row r="6" spans="1:18" ht="43.25" customHeight="1" thickBot="1" x14ac:dyDescent="0.5">
      <c r="A6" s="116"/>
      <c r="B6" s="56" t="s">
        <v>16</v>
      </c>
      <c r="C6" s="57" t="s">
        <v>17</v>
      </c>
      <c r="D6" s="58">
        <v>4</v>
      </c>
      <c r="E6" s="59" t="s">
        <v>18</v>
      </c>
      <c r="F6" s="60" t="s">
        <v>19</v>
      </c>
      <c r="H6" s="121" t="s">
        <v>24</v>
      </c>
      <c r="I6" s="42" t="s">
        <v>25</v>
      </c>
      <c r="J6" s="45" t="s">
        <v>97</v>
      </c>
      <c r="K6" s="42" t="s">
        <v>89</v>
      </c>
      <c r="L6" s="42" t="s">
        <v>69</v>
      </c>
      <c r="M6" s="43">
        <v>12</v>
      </c>
      <c r="O6" s="20" t="s">
        <v>60</v>
      </c>
      <c r="P6" s="20">
        <v>12</v>
      </c>
      <c r="Q6" s="86">
        <f>P6*1000</f>
        <v>12000</v>
      </c>
      <c r="R6" s="86">
        <v>0</v>
      </c>
    </row>
    <row r="7" spans="1:18" ht="29" customHeight="1" thickBot="1" x14ac:dyDescent="0.5">
      <c r="A7" s="117"/>
      <c r="B7" s="61"/>
      <c r="C7" s="62"/>
      <c r="D7" s="63"/>
      <c r="E7" s="63"/>
      <c r="F7" s="64"/>
      <c r="H7" s="122"/>
      <c r="I7" s="16"/>
      <c r="J7" s="45" t="s">
        <v>98</v>
      </c>
      <c r="K7" s="42" t="s">
        <v>65</v>
      </c>
      <c r="L7" s="41" t="s">
        <v>69</v>
      </c>
      <c r="M7" s="44">
        <v>10</v>
      </c>
      <c r="O7" s="20" t="s">
        <v>63</v>
      </c>
      <c r="P7" s="20">
        <v>30</v>
      </c>
      <c r="Q7" s="86">
        <f t="shared" ref="Q7:Q9" si="0">P7*1000</f>
        <v>30000</v>
      </c>
      <c r="R7" s="86">
        <v>0</v>
      </c>
    </row>
    <row r="8" spans="1:18" ht="29.25" customHeight="1" thickBot="1" x14ac:dyDescent="0.5">
      <c r="A8" s="115" t="s">
        <v>20</v>
      </c>
      <c r="B8" s="51" t="s">
        <v>21</v>
      </c>
      <c r="C8" s="52" t="s">
        <v>22</v>
      </c>
      <c r="D8" s="53">
        <v>3</v>
      </c>
      <c r="E8" s="54" t="s">
        <v>14</v>
      </c>
      <c r="F8" s="55" t="s">
        <v>19</v>
      </c>
      <c r="H8" s="122"/>
      <c r="I8" s="16"/>
      <c r="J8" s="45" t="s">
        <v>99</v>
      </c>
      <c r="K8" s="42" t="s">
        <v>68</v>
      </c>
      <c r="L8" s="42" t="s">
        <v>69</v>
      </c>
      <c r="M8" s="43">
        <v>6</v>
      </c>
      <c r="O8" s="20" t="s">
        <v>66</v>
      </c>
      <c r="P8" s="20">
        <v>38</v>
      </c>
      <c r="Q8" s="86">
        <f t="shared" si="0"/>
        <v>38000</v>
      </c>
      <c r="R8" s="86">
        <v>0</v>
      </c>
    </row>
    <row r="9" spans="1:18" ht="14.75" customHeight="1" thickBot="1" x14ac:dyDescent="0.5">
      <c r="A9" s="116"/>
      <c r="B9" s="56" t="s">
        <v>24</v>
      </c>
      <c r="C9" s="57" t="s">
        <v>25</v>
      </c>
      <c r="D9" s="58">
        <v>5</v>
      </c>
      <c r="E9" s="59" t="s">
        <v>10</v>
      </c>
      <c r="F9" s="60" t="s">
        <v>26</v>
      </c>
      <c r="H9" s="122"/>
      <c r="I9" s="16"/>
      <c r="J9" s="42"/>
      <c r="K9" s="43"/>
      <c r="L9" s="42"/>
      <c r="M9" s="43"/>
      <c r="O9" s="20" t="s">
        <v>124</v>
      </c>
      <c r="P9" s="20">
        <v>52</v>
      </c>
      <c r="Q9" s="86">
        <f t="shared" si="0"/>
        <v>52000</v>
      </c>
      <c r="R9" s="86">
        <v>0</v>
      </c>
    </row>
    <row r="10" spans="1:18" ht="14.25" customHeight="1" x14ac:dyDescent="0.45">
      <c r="A10" s="116"/>
      <c r="B10" s="56" t="s">
        <v>28</v>
      </c>
      <c r="C10" s="57" t="s">
        <v>29</v>
      </c>
      <c r="D10" s="58">
        <v>8</v>
      </c>
      <c r="E10" s="59" t="s">
        <v>18</v>
      </c>
      <c r="F10" s="60" t="s">
        <v>26</v>
      </c>
      <c r="H10" s="123"/>
      <c r="I10" s="16"/>
      <c r="J10" s="42"/>
      <c r="K10" s="43"/>
      <c r="L10" s="42"/>
      <c r="M10" s="43"/>
    </row>
    <row r="11" spans="1:18" ht="15.75" x14ac:dyDescent="0.5">
      <c r="A11" s="116"/>
      <c r="B11" s="56"/>
      <c r="C11" s="66"/>
      <c r="D11" s="58"/>
      <c r="E11" s="58"/>
      <c r="F11" s="60"/>
      <c r="H11" s="8"/>
      <c r="I11" s="15"/>
      <c r="J11" s="8"/>
      <c r="K11" s="9"/>
      <c r="L11" s="8"/>
      <c r="M11" s="9"/>
      <c r="N11" s="127" t="s">
        <v>73</v>
      </c>
      <c r="O11" s="128"/>
      <c r="P11" s="128"/>
      <c r="Q11" s="26">
        <f>P9/3</f>
        <v>17.333333333333332</v>
      </c>
    </row>
    <row r="12" spans="1:18" ht="43.25" customHeight="1" thickBot="1" x14ac:dyDescent="0.5">
      <c r="A12" s="117"/>
      <c r="B12" s="61"/>
      <c r="C12" s="62"/>
      <c r="D12" s="63"/>
      <c r="E12" s="63"/>
      <c r="F12" s="64"/>
      <c r="H12" s="121" t="s">
        <v>28</v>
      </c>
      <c r="I12" s="42" t="s">
        <v>29</v>
      </c>
      <c r="J12" s="45" t="s">
        <v>100</v>
      </c>
      <c r="K12" s="42" t="s">
        <v>75</v>
      </c>
      <c r="L12" s="42" t="s">
        <v>69</v>
      </c>
      <c r="M12" s="43">
        <v>8</v>
      </c>
    </row>
    <row r="13" spans="1:18" ht="29" customHeight="1" x14ac:dyDescent="0.45">
      <c r="A13" s="115" t="s">
        <v>32</v>
      </c>
      <c r="B13" s="51" t="s">
        <v>33</v>
      </c>
      <c r="C13" s="52" t="s">
        <v>34</v>
      </c>
      <c r="D13" s="53">
        <v>8</v>
      </c>
      <c r="E13" s="54" t="s">
        <v>35</v>
      </c>
      <c r="F13" s="55" t="s">
        <v>36</v>
      </c>
      <c r="H13" s="122"/>
      <c r="I13" s="16"/>
      <c r="J13" s="45" t="s">
        <v>101</v>
      </c>
      <c r="K13" s="42" t="s">
        <v>81</v>
      </c>
      <c r="L13" s="42" t="s">
        <v>69</v>
      </c>
      <c r="M13" s="43">
        <v>8</v>
      </c>
    </row>
    <row r="14" spans="1:18" ht="28.5" customHeight="1" x14ac:dyDescent="0.45">
      <c r="A14" s="116"/>
      <c r="B14" s="56" t="s">
        <v>37</v>
      </c>
      <c r="C14" s="57" t="s">
        <v>38</v>
      </c>
      <c r="D14" s="58">
        <v>5</v>
      </c>
      <c r="E14" s="59" t="s">
        <v>14</v>
      </c>
      <c r="F14" s="60" t="s">
        <v>36</v>
      </c>
      <c r="H14" s="122"/>
      <c r="I14" s="16"/>
      <c r="J14" s="45" t="s">
        <v>102</v>
      </c>
      <c r="K14" s="42" t="s">
        <v>68</v>
      </c>
      <c r="L14" s="42" t="s">
        <v>69</v>
      </c>
      <c r="M14" s="43">
        <v>8</v>
      </c>
    </row>
    <row r="15" spans="1:18" ht="14.75" customHeight="1" thickBot="1" x14ac:dyDescent="0.5">
      <c r="A15" s="117"/>
      <c r="B15" s="61"/>
      <c r="C15" s="62"/>
      <c r="D15" s="63"/>
      <c r="E15" s="63"/>
      <c r="F15" s="64"/>
      <c r="H15" s="122"/>
      <c r="I15" s="16"/>
      <c r="J15" s="42"/>
      <c r="K15" s="43"/>
      <c r="L15" s="42"/>
      <c r="M15" s="43"/>
    </row>
    <row r="16" spans="1:18" ht="14.75" customHeight="1" x14ac:dyDescent="0.45">
      <c r="A16" s="132" t="s">
        <v>39</v>
      </c>
      <c r="B16" s="65" t="s">
        <v>40</v>
      </c>
      <c r="C16" s="52" t="s">
        <v>41</v>
      </c>
      <c r="D16" s="53">
        <v>6</v>
      </c>
      <c r="E16" s="54" t="s">
        <v>10</v>
      </c>
      <c r="F16" s="55" t="s">
        <v>42</v>
      </c>
      <c r="H16" s="123"/>
      <c r="I16" s="16"/>
      <c r="J16" s="42"/>
      <c r="K16" s="43"/>
      <c r="L16" s="42"/>
      <c r="M16" s="43"/>
    </row>
    <row r="17" spans="1:13" ht="14.25" customHeight="1" x14ac:dyDescent="0.45">
      <c r="A17" s="133"/>
      <c r="B17" s="67" t="s">
        <v>43</v>
      </c>
      <c r="C17" s="57" t="s">
        <v>44</v>
      </c>
      <c r="D17" s="58">
        <v>4</v>
      </c>
      <c r="E17" s="59" t="s">
        <v>14</v>
      </c>
      <c r="F17" s="60" t="s">
        <v>45</v>
      </c>
      <c r="H17" s="8"/>
      <c r="I17" s="8"/>
      <c r="J17" s="8"/>
      <c r="K17" s="9"/>
      <c r="L17" s="8"/>
      <c r="M17" s="9"/>
    </row>
    <row r="18" spans="1:13" ht="14.25" customHeight="1" x14ac:dyDescent="0.45">
      <c r="A18" s="133"/>
      <c r="B18" s="67"/>
      <c r="C18" s="66"/>
      <c r="D18" s="58"/>
      <c r="E18" s="58"/>
      <c r="F18" s="60"/>
      <c r="H18" s="1"/>
      <c r="I18" s="1"/>
      <c r="J18" s="1"/>
      <c r="K18" s="6"/>
      <c r="L18" s="1"/>
      <c r="M18" s="6"/>
    </row>
    <row r="19" spans="1:13" ht="14.75" customHeight="1" thickBot="1" x14ac:dyDescent="0.5">
      <c r="A19" s="134"/>
      <c r="B19" s="68"/>
      <c r="C19" s="62"/>
      <c r="D19" s="63"/>
      <c r="E19" s="63"/>
      <c r="F19" s="64"/>
      <c r="H19" s="1"/>
      <c r="I19" s="1"/>
      <c r="J19" s="1"/>
      <c r="K19" s="6"/>
      <c r="L19" s="1"/>
      <c r="M19" s="6"/>
    </row>
    <row r="20" spans="1:13" ht="14.65" thickTop="1" x14ac:dyDescent="0.45">
      <c r="H20" s="1"/>
      <c r="I20" s="1"/>
      <c r="J20" s="1"/>
      <c r="K20" s="6"/>
      <c r="L20" s="1"/>
      <c r="M20" s="6"/>
    </row>
    <row r="21" spans="1:13" x14ac:dyDescent="0.45">
      <c r="H21" s="1"/>
      <c r="I21" s="1"/>
      <c r="J21" s="1"/>
      <c r="K21" s="6"/>
      <c r="L21" s="1"/>
      <c r="M21" s="6"/>
    </row>
    <row r="22" spans="1:13" ht="14.65" thickBot="1" x14ac:dyDescent="0.5">
      <c r="H22" s="23"/>
      <c r="I22" s="23"/>
      <c r="J22" s="23"/>
      <c r="K22" s="13"/>
      <c r="L22" s="23"/>
      <c r="M22" s="13"/>
    </row>
    <row r="23" spans="1:13" ht="15" thickTop="1" thickBot="1" x14ac:dyDescent="0.5">
      <c r="J23" s="113" t="s">
        <v>84</v>
      </c>
      <c r="K23" s="114"/>
      <c r="L23" s="114"/>
      <c r="M23" s="22">
        <f>SUM(M6:M22)</f>
        <v>52</v>
      </c>
    </row>
    <row r="24" spans="1:13" ht="14.65" thickTop="1" x14ac:dyDescent="0.45"/>
  </sheetData>
  <mergeCells count="12">
    <mergeCell ref="A1:F2"/>
    <mergeCell ref="I1:K2"/>
    <mergeCell ref="I3:K3"/>
    <mergeCell ref="A4:A7"/>
    <mergeCell ref="I4:K4"/>
    <mergeCell ref="H6:H10"/>
    <mergeCell ref="A8:A12"/>
    <mergeCell ref="N11:P11"/>
    <mergeCell ref="H12:H16"/>
    <mergeCell ref="A13:A15"/>
    <mergeCell ref="A16:A19"/>
    <mergeCell ref="J23:L23"/>
  </mergeCells>
  <dataValidations count="1">
    <dataValidation type="list" allowBlank="1" showInputMessage="1" showErrorMessage="1" sqref="L5:L6 L8:L22" xr:uid="{9BCD498A-B546-4E44-BF0B-B3675D747033}">
      <formula1>"Not Started, In-Progress, Complete"</formula1>
    </dataValidation>
  </dataValidations>
  <pageMargins left="0.7" right="0.7" top="0.75" bottom="0.75" header="0.3" footer="0.3"/>
  <pageSetup orientation="portrait"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CFF623-D922-4DD6-A62E-00E310312CA1}">
  <dimension ref="A1:T25"/>
  <sheetViews>
    <sheetView topLeftCell="K3" zoomScale="77" zoomScaleNormal="100" workbookViewId="0">
      <selection activeCell="T7" sqref="T7"/>
    </sheetView>
  </sheetViews>
  <sheetFormatPr defaultColWidth="8.796875" defaultRowHeight="14.25" x14ac:dyDescent="0.45"/>
  <cols>
    <col min="1" max="1" width="13.46484375" customWidth="1"/>
    <col min="2" max="2" width="5.796875" customWidth="1"/>
    <col min="3" max="3" width="22.1328125" customWidth="1"/>
    <col min="4" max="4" width="6.796875" customWidth="1"/>
    <col min="5" max="5" width="7.1328125" customWidth="1"/>
    <col min="6" max="6" width="7" customWidth="1"/>
    <col min="7" max="7" width="3.1328125" customWidth="1"/>
    <col min="8" max="8" width="6.796875" customWidth="1"/>
    <col min="9" max="9" width="35.796875" customWidth="1"/>
    <col min="10" max="10" width="23.46484375" customWidth="1"/>
    <col min="11" max="11" width="16.33203125" style="2" customWidth="1"/>
    <col min="12" max="12" width="14.46484375" customWidth="1"/>
    <col min="13" max="14" width="9" style="2" customWidth="1"/>
    <col min="15" max="15" width="11.265625" customWidth="1"/>
    <col min="16" max="16" width="5.46484375" customWidth="1"/>
    <col min="18" max="18" width="17.796875" customWidth="1"/>
    <col min="19" max="19" width="13.19921875" customWidth="1"/>
    <col min="20" max="20" width="21.796875" bestFit="1" customWidth="1"/>
  </cols>
  <sheetData>
    <row r="1" spans="1:20" ht="14.65" thickTop="1" x14ac:dyDescent="0.45">
      <c r="A1" s="107" t="s">
        <v>47</v>
      </c>
      <c r="B1" s="108"/>
      <c r="C1" s="108"/>
      <c r="D1" s="108"/>
      <c r="E1" s="108"/>
      <c r="F1" s="109"/>
      <c r="I1" s="93" t="s">
        <v>48</v>
      </c>
      <c r="J1" s="94"/>
      <c r="K1" s="95"/>
    </row>
    <row r="2" spans="1:20" ht="14.65" thickBot="1" x14ac:dyDescent="0.5">
      <c r="A2" s="110"/>
      <c r="B2" s="111"/>
      <c r="C2" s="111"/>
      <c r="D2" s="111"/>
      <c r="E2" s="111"/>
      <c r="F2" s="112"/>
      <c r="I2" s="96"/>
      <c r="J2" s="97"/>
      <c r="K2" s="98"/>
    </row>
    <row r="3" spans="1:20" ht="29.25" thickTop="1" thickBot="1" x14ac:dyDescent="0.5">
      <c r="A3" s="17" t="s">
        <v>1</v>
      </c>
      <c r="B3" s="18" t="s">
        <v>2</v>
      </c>
      <c r="C3" s="19" t="s">
        <v>49</v>
      </c>
      <c r="D3" s="19" t="s">
        <v>4</v>
      </c>
      <c r="E3" s="19" t="s">
        <v>5</v>
      </c>
      <c r="F3" s="21" t="s">
        <v>6</v>
      </c>
      <c r="I3" s="140" t="s">
        <v>103</v>
      </c>
      <c r="J3" s="141"/>
      <c r="K3" s="142"/>
    </row>
    <row r="4" spans="1:20" ht="42.5" customHeight="1" thickBot="1" x14ac:dyDescent="0.5">
      <c r="A4" s="99" t="s">
        <v>7</v>
      </c>
      <c r="B4" s="51" t="s">
        <v>8</v>
      </c>
      <c r="C4" s="52" t="s">
        <v>9</v>
      </c>
      <c r="D4" s="53">
        <v>3</v>
      </c>
      <c r="E4" s="54" t="s">
        <v>10</v>
      </c>
      <c r="F4" s="55" t="s">
        <v>11</v>
      </c>
      <c r="I4" s="129" t="s">
        <v>104</v>
      </c>
      <c r="J4" s="143"/>
      <c r="K4" s="144"/>
    </row>
    <row r="5" spans="1:20" s="2" customFormat="1" ht="29.55" customHeight="1" thickBot="1" x14ac:dyDescent="0.5">
      <c r="A5" s="100"/>
      <c r="B5" s="56" t="s">
        <v>12</v>
      </c>
      <c r="C5" s="57" t="s">
        <v>13</v>
      </c>
      <c r="D5" s="58">
        <v>5</v>
      </c>
      <c r="E5" s="59" t="s">
        <v>14</v>
      </c>
      <c r="F5" s="60" t="s">
        <v>11</v>
      </c>
      <c r="G5"/>
      <c r="H5" s="4" t="s">
        <v>52</v>
      </c>
      <c r="I5" s="10" t="s">
        <v>3</v>
      </c>
      <c r="J5" s="10" t="s">
        <v>53</v>
      </c>
      <c r="K5" s="10" t="s">
        <v>5</v>
      </c>
      <c r="L5" s="4" t="s">
        <v>54</v>
      </c>
      <c r="M5" s="5" t="s">
        <v>4</v>
      </c>
      <c r="N5" s="5" t="s">
        <v>135</v>
      </c>
      <c r="O5" s="5" t="s">
        <v>139</v>
      </c>
      <c r="Q5" s="24" t="s">
        <v>55</v>
      </c>
      <c r="R5" s="25" t="s">
        <v>56</v>
      </c>
      <c r="S5" s="85" t="s">
        <v>142</v>
      </c>
      <c r="T5" s="85" t="s">
        <v>148</v>
      </c>
    </row>
    <row r="6" spans="1:20" ht="43.25" customHeight="1" thickBot="1" x14ac:dyDescent="0.5">
      <c r="A6" s="100"/>
      <c r="B6" s="11" t="s">
        <v>16</v>
      </c>
      <c r="C6" s="42" t="s">
        <v>17</v>
      </c>
      <c r="D6" s="6">
        <v>5</v>
      </c>
      <c r="E6" s="1" t="s">
        <v>18</v>
      </c>
      <c r="F6" s="30" t="s">
        <v>19</v>
      </c>
      <c r="H6" s="121" t="s">
        <v>33</v>
      </c>
      <c r="I6" s="42" t="s">
        <v>34</v>
      </c>
      <c r="J6" s="45" t="s">
        <v>105</v>
      </c>
      <c r="K6" s="43" t="s">
        <v>106</v>
      </c>
      <c r="L6" s="1" t="s">
        <v>125</v>
      </c>
      <c r="M6" s="43">
        <v>8</v>
      </c>
      <c r="N6" s="43">
        <v>7900</v>
      </c>
      <c r="O6" s="43">
        <f>1000*M6</f>
        <v>8000</v>
      </c>
      <c r="Q6" s="20" t="s">
        <v>60</v>
      </c>
      <c r="R6" s="20">
        <v>8</v>
      </c>
      <c r="S6" s="86">
        <f>R6*1000</f>
        <v>8000</v>
      </c>
      <c r="T6" s="86">
        <f>SUM(N6,N12)</f>
        <v>12400</v>
      </c>
    </row>
    <row r="7" spans="1:20" ht="29" customHeight="1" thickBot="1" x14ac:dyDescent="0.5">
      <c r="A7" s="101"/>
      <c r="B7" s="31"/>
      <c r="C7" s="50"/>
      <c r="D7" s="32"/>
      <c r="E7" s="32"/>
      <c r="F7" s="33"/>
      <c r="H7" s="122"/>
      <c r="I7" s="16"/>
      <c r="J7" s="45" t="s">
        <v>107</v>
      </c>
      <c r="K7" s="44" t="s">
        <v>108</v>
      </c>
      <c r="L7" s="3" t="s">
        <v>125</v>
      </c>
      <c r="M7" s="44">
        <v>8</v>
      </c>
      <c r="N7" s="44">
        <v>7000</v>
      </c>
      <c r="O7" s="43">
        <f>1000*M7</f>
        <v>8000</v>
      </c>
      <c r="Q7" s="20" t="s">
        <v>63</v>
      </c>
      <c r="R7" s="20">
        <v>21</v>
      </c>
      <c r="S7" s="86">
        <f t="shared" ref="S7:S9" si="0">R7*1000</f>
        <v>21000</v>
      </c>
      <c r="T7" s="86">
        <f>T6+N7+N13</f>
        <v>25000</v>
      </c>
    </row>
    <row r="8" spans="1:20" ht="29.25" customHeight="1" thickBot="1" x14ac:dyDescent="0.5">
      <c r="A8" s="99" t="s">
        <v>20</v>
      </c>
      <c r="B8" s="27" t="s">
        <v>21</v>
      </c>
      <c r="C8" s="49" t="s">
        <v>22</v>
      </c>
      <c r="D8" s="28">
        <v>3</v>
      </c>
      <c r="E8" s="40" t="s">
        <v>14</v>
      </c>
      <c r="F8" s="29" t="s">
        <v>19</v>
      </c>
      <c r="H8" s="122"/>
      <c r="I8" s="16"/>
      <c r="J8" s="45" t="s">
        <v>109</v>
      </c>
      <c r="K8" s="43" t="s">
        <v>110</v>
      </c>
      <c r="L8" s="1" t="s">
        <v>125</v>
      </c>
      <c r="M8" s="43">
        <v>8</v>
      </c>
      <c r="N8" s="43">
        <v>8100</v>
      </c>
      <c r="O8" s="43">
        <f>1000*M8</f>
        <v>8000</v>
      </c>
      <c r="Q8" s="20" t="s">
        <v>66</v>
      </c>
      <c r="R8" s="20">
        <v>29</v>
      </c>
      <c r="S8" s="86">
        <f t="shared" si="0"/>
        <v>29000</v>
      </c>
      <c r="T8" s="86">
        <f>T7+N8</f>
        <v>33100</v>
      </c>
    </row>
    <row r="9" spans="1:20" ht="14.75" customHeight="1" thickBot="1" x14ac:dyDescent="0.5">
      <c r="A9" s="100"/>
      <c r="B9" s="11" t="s">
        <v>24</v>
      </c>
      <c r="C9" s="42" t="s">
        <v>25</v>
      </c>
      <c r="D9" s="6">
        <v>5</v>
      </c>
      <c r="E9" s="1" t="s">
        <v>10</v>
      </c>
      <c r="F9" s="30" t="s">
        <v>26</v>
      </c>
      <c r="H9" s="122"/>
      <c r="I9" s="16"/>
      <c r="J9" s="42"/>
      <c r="K9" s="43"/>
      <c r="L9" s="42"/>
      <c r="M9" s="43"/>
      <c r="N9" s="43"/>
      <c r="O9" s="43"/>
      <c r="Q9" s="20" t="s">
        <v>124</v>
      </c>
      <c r="R9" s="20">
        <v>39</v>
      </c>
      <c r="S9" s="86">
        <f t="shared" si="0"/>
        <v>39000</v>
      </c>
      <c r="T9" s="86">
        <f>T8+N14</f>
        <v>38000</v>
      </c>
    </row>
    <row r="10" spans="1:20" ht="14.25" customHeight="1" x14ac:dyDescent="0.45">
      <c r="A10" s="100"/>
      <c r="B10" s="11" t="s">
        <v>28</v>
      </c>
      <c r="C10" s="42" t="s">
        <v>29</v>
      </c>
      <c r="D10" s="6">
        <v>8</v>
      </c>
      <c r="E10" s="1" t="s">
        <v>18</v>
      </c>
      <c r="F10" s="30" t="s">
        <v>26</v>
      </c>
      <c r="H10" s="123"/>
      <c r="I10" s="16"/>
      <c r="J10" s="42"/>
      <c r="K10" s="43"/>
      <c r="L10" s="42"/>
      <c r="M10" s="43"/>
      <c r="N10" s="43"/>
      <c r="O10" s="43"/>
    </row>
    <row r="11" spans="1:20" ht="15.75" x14ac:dyDescent="0.5">
      <c r="A11" s="100"/>
      <c r="B11" s="11"/>
      <c r="C11" s="43"/>
      <c r="D11" s="6"/>
      <c r="E11" s="6"/>
      <c r="F11" s="30"/>
      <c r="H11" s="8"/>
      <c r="I11" s="15"/>
      <c r="J11" s="8"/>
      <c r="K11" s="9"/>
      <c r="L11" s="8"/>
      <c r="M11" s="9"/>
      <c r="N11" s="71">
        <f>SUM(N6:N10)</f>
        <v>23000</v>
      </c>
      <c r="O11" s="71">
        <f>SUM(O6:O10)</f>
        <v>24000</v>
      </c>
      <c r="P11" s="127" t="s">
        <v>73</v>
      </c>
      <c r="Q11" s="128"/>
      <c r="R11" s="128"/>
      <c r="S11" s="26">
        <f>R9/4</f>
        <v>9.75</v>
      </c>
    </row>
    <row r="12" spans="1:20" ht="28.9" thickBot="1" x14ac:dyDescent="0.5">
      <c r="A12" s="101"/>
      <c r="B12" s="31"/>
      <c r="C12" s="50"/>
      <c r="D12" s="32"/>
      <c r="E12" s="32"/>
      <c r="F12" s="33"/>
      <c r="H12" s="121" t="s">
        <v>37</v>
      </c>
      <c r="I12" s="42" t="s">
        <v>38</v>
      </c>
      <c r="J12" s="45" t="s">
        <v>111</v>
      </c>
      <c r="K12" s="42" t="s">
        <v>75</v>
      </c>
      <c r="L12" s="1" t="s">
        <v>125</v>
      </c>
      <c r="M12" s="43">
        <v>5</v>
      </c>
      <c r="N12" s="6">
        <v>4500</v>
      </c>
      <c r="O12" s="43">
        <f>1000*M12</f>
        <v>5000</v>
      </c>
    </row>
    <row r="13" spans="1:20" ht="29" customHeight="1" x14ac:dyDescent="0.45">
      <c r="A13" s="137" t="s">
        <v>32</v>
      </c>
      <c r="B13" s="51" t="s">
        <v>33</v>
      </c>
      <c r="C13" s="52" t="s">
        <v>34</v>
      </c>
      <c r="D13" s="53">
        <v>8</v>
      </c>
      <c r="E13" s="54" t="s">
        <v>35</v>
      </c>
      <c r="F13" s="55" t="s">
        <v>36</v>
      </c>
      <c r="H13" s="122"/>
      <c r="I13" s="16"/>
      <c r="J13" s="45" t="s">
        <v>112</v>
      </c>
      <c r="K13" s="42" t="s">
        <v>68</v>
      </c>
      <c r="L13" s="3" t="s">
        <v>125</v>
      </c>
      <c r="M13" s="43">
        <v>5</v>
      </c>
      <c r="N13" s="6">
        <v>5600</v>
      </c>
      <c r="O13" s="43">
        <f t="shared" ref="O13:O14" si="1">1000*M13</f>
        <v>5000</v>
      </c>
    </row>
    <row r="14" spans="1:20" ht="28.5" customHeight="1" x14ac:dyDescent="0.45">
      <c r="A14" s="138"/>
      <c r="B14" s="56" t="s">
        <v>37</v>
      </c>
      <c r="C14" s="57" t="s">
        <v>38</v>
      </c>
      <c r="D14" s="58">
        <v>5</v>
      </c>
      <c r="E14" s="59" t="s">
        <v>14</v>
      </c>
      <c r="F14" s="60" t="s">
        <v>36</v>
      </c>
      <c r="H14" s="122"/>
      <c r="I14" s="16"/>
      <c r="J14" s="45" t="s">
        <v>113</v>
      </c>
      <c r="K14" s="42" t="s">
        <v>65</v>
      </c>
      <c r="L14" s="1" t="s">
        <v>125</v>
      </c>
      <c r="M14" s="43">
        <v>5</v>
      </c>
      <c r="N14" s="6">
        <v>4900</v>
      </c>
      <c r="O14" s="43">
        <f t="shared" si="1"/>
        <v>5000</v>
      </c>
    </row>
    <row r="15" spans="1:20" ht="14.75" customHeight="1" thickBot="1" x14ac:dyDescent="0.5">
      <c r="A15" s="139"/>
      <c r="B15" s="61"/>
      <c r="C15" s="62"/>
      <c r="D15" s="63"/>
      <c r="E15" s="63"/>
      <c r="F15" s="64"/>
      <c r="H15" s="122"/>
      <c r="I15" s="16"/>
      <c r="J15" s="42"/>
      <c r="K15" s="43"/>
      <c r="L15" s="42"/>
      <c r="M15" s="43"/>
      <c r="N15" s="6"/>
      <c r="O15" s="43"/>
    </row>
    <row r="16" spans="1:20" ht="14.75" customHeight="1" x14ac:dyDescent="0.45">
      <c r="A16" s="102" t="s">
        <v>39</v>
      </c>
      <c r="B16" s="34" t="s">
        <v>40</v>
      </c>
      <c r="C16" s="49" t="s">
        <v>41</v>
      </c>
      <c r="D16" s="28">
        <v>8</v>
      </c>
      <c r="E16" s="40" t="s">
        <v>10</v>
      </c>
      <c r="F16" s="29" t="s">
        <v>42</v>
      </c>
      <c r="H16" s="123"/>
      <c r="I16" s="16"/>
      <c r="J16" s="42"/>
      <c r="K16" s="43"/>
      <c r="L16" s="42"/>
      <c r="M16" s="43"/>
      <c r="N16" s="6"/>
      <c r="O16" s="43"/>
    </row>
    <row r="17" spans="1:15" ht="14.25" customHeight="1" x14ac:dyDescent="0.45">
      <c r="A17" s="103"/>
      <c r="B17" s="35" t="s">
        <v>43</v>
      </c>
      <c r="C17" s="42" t="s">
        <v>44</v>
      </c>
      <c r="D17" s="6">
        <v>5</v>
      </c>
      <c r="E17" s="1" t="s">
        <v>14</v>
      </c>
      <c r="F17" s="30" t="s">
        <v>45</v>
      </c>
      <c r="H17" s="8"/>
      <c r="I17" s="8"/>
      <c r="J17" s="8"/>
      <c r="K17" s="9"/>
      <c r="L17" s="8"/>
      <c r="M17" s="9"/>
      <c r="N17" s="72">
        <f>SUM(N12:N16)</f>
        <v>15000</v>
      </c>
      <c r="O17" s="72">
        <f>SUM(O12:O16)</f>
        <v>15000</v>
      </c>
    </row>
    <row r="18" spans="1:15" ht="14.25" customHeight="1" x14ac:dyDescent="0.45">
      <c r="A18" s="103"/>
      <c r="B18" s="35"/>
      <c r="C18" s="43"/>
      <c r="D18" s="6"/>
      <c r="E18" s="6"/>
      <c r="F18" s="30"/>
      <c r="H18" s="1"/>
      <c r="I18" s="1"/>
      <c r="J18" s="1"/>
      <c r="K18" s="6"/>
      <c r="L18" s="1"/>
      <c r="M18" s="6"/>
      <c r="N18" s="82"/>
    </row>
    <row r="19" spans="1:15" ht="14.75" customHeight="1" thickBot="1" x14ac:dyDescent="0.5">
      <c r="A19" s="104"/>
      <c r="B19" s="36"/>
      <c r="C19" s="50"/>
      <c r="D19" s="32"/>
      <c r="E19" s="32"/>
      <c r="F19" s="33"/>
      <c r="H19" s="1"/>
      <c r="I19" s="1"/>
      <c r="J19" s="1"/>
      <c r="K19" s="6"/>
      <c r="L19" s="1"/>
      <c r="M19" s="6"/>
      <c r="N19" s="82"/>
    </row>
    <row r="20" spans="1:15" ht="14.65" thickTop="1" x14ac:dyDescent="0.45">
      <c r="H20" s="1"/>
      <c r="I20" s="1"/>
      <c r="J20" s="1"/>
      <c r="K20" s="6"/>
      <c r="L20" s="1"/>
      <c r="M20" s="6"/>
      <c r="N20" s="82"/>
    </row>
    <row r="21" spans="1:15" x14ac:dyDescent="0.45">
      <c r="H21" s="1"/>
      <c r="I21" s="1"/>
      <c r="J21" s="1"/>
      <c r="K21" s="6"/>
      <c r="L21" s="1"/>
      <c r="M21" s="6"/>
      <c r="N21" s="82"/>
    </row>
    <row r="22" spans="1:15" ht="14.65" thickBot="1" x14ac:dyDescent="0.5">
      <c r="H22" s="23"/>
      <c r="I22" s="23"/>
      <c r="J22" s="23"/>
      <c r="K22" s="13"/>
      <c r="L22" s="23"/>
      <c r="M22" s="13"/>
      <c r="N22" s="82"/>
    </row>
    <row r="23" spans="1:15" ht="15" thickTop="1" thickBot="1" x14ac:dyDescent="0.5">
      <c r="J23" s="113" t="s">
        <v>84</v>
      </c>
      <c r="K23" s="114"/>
      <c r="L23" s="114"/>
      <c r="M23" s="22">
        <f>SUM(M6:M22)</f>
        <v>39</v>
      </c>
      <c r="N23" s="82"/>
    </row>
    <row r="24" spans="1:15" ht="14.65" thickTop="1" x14ac:dyDescent="0.45">
      <c r="J24" s="105" t="s">
        <v>140</v>
      </c>
      <c r="K24" s="105"/>
      <c r="L24" s="106">
        <f>O11+O17</f>
        <v>39000</v>
      </c>
      <c r="M24" s="106"/>
    </row>
    <row r="25" spans="1:15" x14ac:dyDescent="0.45">
      <c r="J25" s="106" t="s">
        <v>141</v>
      </c>
      <c r="K25" s="106"/>
      <c r="L25" s="106">
        <f>N11+N17</f>
        <v>38000</v>
      </c>
      <c r="M25" s="106"/>
    </row>
  </sheetData>
  <mergeCells count="16">
    <mergeCell ref="J24:K24"/>
    <mergeCell ref="L24:M24"/>
    <mergeCell ref="J25:K25"/>
    <mergeCell ref="L25:M25"/>
    <mergeCell ref="A1:F2"/>
    <mergeCell ref="I1:K2"/>
    <mergeCell ref="I3:K3"/>
    <mergeCell ref="A4:A7"/>
    <mergeCell ref="I4:K4"/>
    <mergeCell ref="H6:H10"/>
    <mergeCell ref="A8:A12"/>
    <mergeCell ref="P11:R11"/>
    <mergeCell ref="H12:H16"/>
    <mergeCell ref="A13:A15"/>
    <mergeCell ref="A16:A19"/>
    <mergeCell ref="J23:L23"/>
  </mergeCells>
  <dataValidations count="1">
    <dataValidation type="list" allowBlank="1" showInputMessage="1" showErrorMessage="1" sqref="L5:L6 L8:L12 L14:L22" xr:uid="{C3775C0D-2C7B-49CD-99DF-A3AAFCEAC101}">
      <formula1>"Not Started, In-Progress, Complete"</formula1>
    </dataValidation>
  </dataValidations>
  <pageMargins left="0.7" right="0.7" top="0.75" bottom="0.75" header="0.3" footer="0.3"/>
  <pageSetup orientation="portrait" verticalDpi="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57833B-43A2-4E7A-A3A0-C256181DE4AA}">
  <dimension ref="A1:T25"/>
  <sheetViews>
    <sheetView topLeftCell="I2" zoomScale="90" workbookViewId="0">
      <selection activeCell="U14" sqref="U14"/>
    </sheetView>
  </sheetViews>
  <sheetFormatPr defaultColWidth="8.796875" defaultRowHeight="14.25" x14ac:dyDescent="0.45"/>
  <cols>
    <col min="1" max="1" width="13.46484375" customWidth="1"/>
    <col min="2" max="2" width="5.796875" customWidth="1"/>
    <col min="3" max="3" width="22.1328125" customWidth="1"/>
    <col min="4" max="4" width="6.796875" customWidth="1"/>
    <col min="5" max="5" width="7.1328125" customWidth="1"/>
    <col min="6" max="6" width="7" customWidth="1"/>
    <col min="7" max="7" width="3.1328125" customWidth="1"/>
    <col min="8" max="8" width="6.796875" customWidth="1"/>
    <col min="9" max="9" width="35.796875" customWidth="1"/>
    <col min="10" max="10" width="23.46484375" customWidth="1"/>
    <col min="11" max="11" width="13.33203125" style="2" customWidth="1"/>
    <col min="12" max="12" width="9.796875" bestFit="1" customWidth="1"/>
    <col min="13" max="14" width="9" style="2" customWidth="1"/>
    <col min="15" max="15" width="11.265625" customWidth="1"/>
    <col min="16" max="16" width="5.46484375" customWidth="1"/>
    <col min="18" max="18" width="17.796875" customWidth="1"/>
    <col min="19" max="19" width="11.9296875" customWidth="1"/>
    <col min="20" max="20" width="13.19921875" customWidth="1"/>
  </cols>
  <sheetData>
    <row r="1" spans="1:20" ht="14.65" thickTop="1" x14ac:dyDescent="0.45">
      <c r="A1" s="107" t="s">
        <v>47</v>
      </c>
      <c r="B1" s="108"/>
      <c r="C1" s="108"/>
      <c r="D1" s="108"/>
      <c r="E1" s="108"/>
      <c r="F1" s="109"/>
      <c r="I1" s="93" t="s">
        <v>48</v>
      </c>
      <c r="J1" s="94"/>
      <c r="K1" s="95"/>
    </row>
    <row r="2" spans="1:20" ht="14.65" thickBot="1" x14ac:dyDescent="0.5">
      <c r="A2" s="110"/>
      <c r="B2" s="111"/>
      <c r="C2" s="111"/>
      <c r="D2" s="111"/>
      <c r="E2" s="111"/>
      <c r="F2" s="112"/>
      <c r="I2" s="96"/>
      <c r="J2" s="97"/>
      <c r="K2" s="98"/>
    </row>
    <row r="3" spans="1:20" ht="29.25" thickTop="1" thickBot="1" x14ac:dyDescent="0.5">
      <c r="A3" s="17" t="s">
        <v>1</v>
      </c>
      <c r="B3" s="18" t="s">
        <v>2</v>
      </c>
      <c r="C3" s="19" t="s">
        <v>49</v>
      </c>
      <c r="D3" s="19" t="s">
        <v>4</v>
      </c>
      <c r="E3" s="19" t="s">
        <v>5</v>
      </c>
      <c r="F3" s="21" t="s">
        <v>6</v>
      </c>
      <c r="I3" s="140" t="s">
        <v>114</v>
      </c>
      <c r="J3" s="141"/>
      <c r="K3" s="142"/>
    </row>
    <row r="4" spans="1:20" ht="42.5" customHeight="1" thickBot="1" x14ac:dyDescent="0.5">
      <c r="A4" s="115" t="s">
        <v>7</v>
      </c>
      <c r="B4" s="51" t="s">
        <v>8</v>
      </c>
      <c r="C4" s="52" t="s">
        <v>9</v>
      </c>
      <c r="D4" s="53">
        <v>3</v>
      </c>
      <c r="E4" s="54" t="s">
        <v>10</v>
      </c>
      <c r="F4" s="55" t="s">
        <v>11</v>
      </c>
      <c r="I4" s="129" t="s">
        <v>115</v>
      </c>
      <c r="J4" s="135"/>
      <c r="K4" s="136"/>
    </row>
    <row r="5" spans="1:20" s="2" customFormat="1" ht="29.55" customHeight="1" thickBot="1" x14ac:dyDescent="0.5">
      <c r="A5" s="116"/>
      <c r="B5" s="56" t="s">
        <v>12</v>
      </c>
      <c r="C5" s="57" t="s">
        <v>13</v>
      </c>
      <c r="D5" s="58">
        <v>5</v>
      </c>
      <c r="E5" s="59" t="s">
        <v>14</v>
      </c>
      <c r="F5" s="60" t="s">
        <v>11</v>
      </c>
      <c r="G5"/>
      <c r="H5" s="4" t="s">
        <v>52</v>
      </c>
      <c r="I5" s="10" t="s">
        <v>3</v>
      </c>
      <c r="J5" s="10" t="s">
        <v>53</v>
      </c>
      <c r="K5" s="10" t="s">
        <v>5</v>
      </c>
      <c r="L5" s="4" t="s">
        <v>54</v>
      </c>
      <c r="M5" s="5" t="s">
        <v>4</v>
      </c>
      <c r="N5" s="5" t="s">
        <v>135</v>
      </c>
      <c r="O5" s="5" t="s">
        <v>139</v>
      </c>
      <c r="Q5" s="24" t="s">
        <v>55</v>
      </c>
      <c r="R5" s="25" t="s">
        <v>56</v>
      </c>
      <c r="S5" s="85" t="s">
        <v>142</v>
      </c>
      <c r="T5" s="85" t="s">
        <v>148</v>
      </c>
    </row>
    <row r="6" spans="1:20" ht="43.25" customHeight="1" thickBot="1" x14ac:dyDescent="0.5">
      <c r="A6" s="116"/>
      <c r="B6" s="56" t="s">
        <v>16</v>
      </c>
      <c r="C6" s="57" t="s">
        <v>17</v>
      </c>
      <c r="D6" s="58">
        <v>4</v>
      </c>
      <c r="E6" s="59" t="s">
        <v>18</v>
      </c>
      <c r="F6" s="60" t="s">
        <v>19</v>
      </c>
      <c r="H6" s="121" t="s">
        <v>40</v>
      </c>
      <c r="I6" s="42" t="s">
        <v>41</v>
      </c>
      <c r="J6" s="45" t="s">
        <v>116</v>
      </c>
      <c r="K6" s="42" t="s">
        <v>89</v>
      </c>
      <c r="L6" s="1" t="s">
        <v>125</v>
      </c>
      <c r="M6" s="43">
        <v>6</v>
      </c>
      <c r="N6" s="43">
        <v>5900</v>
      </c>
      <c r="O6" s="43">
        <f>1000*M6</f>
        <v>6000</v>
      </c>
      <c r="Q6" s="20" t="s">
        <v>60</v>
      </c>
      <c r="R6" s="20">
        <v>0</v>
      </c>
      <c r="S6" s="86">
        <f>R6*1000</f>
        <v>0</v>
      </c>
      <c r="T6" s="86">
        <f>SUM(N6)</f>
        <v>5900</v>
      </c>
    </row>
    <row r="7" spans="1:20" ht="29" customHeight="1" thickBot="1" x14ac:dyDescent="0.5">
      <c r="A7" s="117"/>
      <c r="B7" s="61"/>
      <c r="C7" s="62"/>
      <c r="D7" s="63"/>
      <c r="E7" s="63"/>
      <c r="F7" s="64"/>
      <c r="H7" s="122"/>
      <c r="I7" s="16"/>
      <c r="J7" s="45" t="s">
        <v>117</v>
      </c>
      <c r="K7" s="42" t="s">
        <v>75</v>
      </c>
      <c r="L7" s="3" t="s">
        <v>125</v>
      </c>
      <c r="M7" s="44">
        <v>6</v>
      </c>
      <c r="N7" s="44">
        <v>7000</v>
      </c>
      <c r="O7" s="43">
        <f>1000*M7</f>
        <v>6000</v>
      </c>
      <c r="Q7" s="20" t="s">
        <v>63</v>
      </c>
      <c r="R7" s="20">
        <v>6</v>
      </c>
      <c r="S7" s="86">
        <f t="shared" ref="S7:S9" si="0">R7*1000</f>
        <v>6000</v>
      </c>
      <c r="T7" s="86">
        <f>T6+N7</f>
        <v>12900</v>
      </c>
    </row>
    <row r="8" spans="1:20" ht="29.25" customHeight="1" thickBot="1" x14ac:dyDescent="0.5">
      <c r="A8" s="99" t="s">
        <v>20</v>
      </c>
      <c r="B8" s="51" t="s">
        <v>21</v>
      </c>
      <c r="C8" s="52" t="s">
        <v>22</v>
      </c>
      <c r="D8" s="53">
        <v>3</v>
      </c>
      <c r="E8" s="54" t="s">
        <v>14</v>
      </c>
      <c r="F8" s="55" t="s">
        <v>19</v>
      </c>
      <c r="H8" s="122"/>
      <c r="I8" s="16"/>
      <c r="J8" s="45" t="s">
        <v>118</v>
      </c>
      <c r="K8" s="42" t="s">
        <v>65</v>
      </c>
      <c r="L8" s="1" t="s">
        <v>125</v>
      </c>
      <c r="M8" s="43">
        <v>6</v>
      </c>
      <c r="N8" s="43">
        <v>4900</v>
      </c>
      <c r="O8" s="43">
        <f>1000*M8</f>
        <v>6000</v>
      </c>
      <c r="Q8" s="20" t="s">
        <v>66</v>
      </c>
      <c r="R8" s="20">
        <v>12</v>
      </c>
      <c r="S8" s="86">
        <f t="shared" si="0"/>
        <v>12000</v>
      </c>
      <c r="T8" s="86">
        <f>T7+N8</f>
        <v>17800</v>
      </c>
    </row>
    <row r="9" spans="1:20" ht="14.75" customHeight="1" thickBot="1" x14ac:dyDescent="0.5">
      <c r="A9" s="100"/>
      <c r="B9" s="11" t="s">
        <v>24</v>
      </c>
      <c r="C9" s="42" t="s">
        <v>25</v>
      </c>
      <c r="D9" s="6">
        <v>5</v>
      </c>
      <c r="E9" s="1" t="s">
        <v>10</v>
      </c>
      <c r="F9" s="30" t="s">
        <v>26</v>
      </c>
      <c r="H9" s="122"/>
      <c r="I9" s="16"/>
      <c r="J9" s="42"/>
      <c r="K9" s="43"/>
      <c r="L9" s="42"/>
      <c r="M9" s="43"/>
      <c r="N9" s="43"/>
      <c r="O9" s="43"/>
      <c r="Q9" s="20" t="s">
        <v>124</v>
      </c>
      <c r="R9" s="20">
        <f>SUM(R6:R8)</f>
        <v>18</v>
      </c>
      <c r="S9" s="86">
        <f t="shared" si="0"/>
        <v>18000</v>
      </c>
      <c r="T9" s="86">
        <f>T8</f>
        <v>17800</v>
      </c>
    </row>
    <row r="10" spans="1:20" ht="14.25" customHeight="1" x14ac:dyDescent="0.45">
      <c r="A10" s="100"/>
      <c r="B10" s="11" t="s">
        <v>28</v>
      </c>
      <c r="C10" s="42" t="s">
        <v>29</v>
      </c>
      <c r="D10" s="6">
        <v>8</v>
      </c>
      <c r="E10" s="1" t="s">
        <v>18</v>
      </c>
      <c r="F10" s="30" t="s">
        <v>26</v>
      </c>
      <c r="H10" s="123"/>
      <c r="I10" s="16"/>
      <c r="J10" s="42"/>
      <c r="K10" s="43"/>
      <c r="L10" s="42"/>
      <c r="M10" s="43"/>
      <c r="N10" s="43"/>
      <c r="O10" s="43"/>
    </row>
    <row r="11" spans="1:20" ht="15.75" x14ac:dyDescent="0.5">
      <c r="A11" s="100"/>
      <c r="B11" s="11"/>
      <c r="C11" s="43"/>
      <c r="D11" s="6"/>
      <c r="E11" s="6"/>
      <c r="F11" s="30"/>
      <c r="H11" s="8"/>
      <c r="I11" s="15"/>
      <c r="J11" s="8"/>
      <c r="K11" s="9"/>
      <c r="L11" s="8"/>
      <c r="M11" s="9"/>
      <c r="N11" s="71">
        <f>SUM(N6:N10)</f>
        <v>17800</v>
      </c>
      <c r="O11" s="71">
        <f>SUM(O6:O10)</f>
        <v>18000</v>
      </c>
      <c r="P11" s="127" t="s">
        <v>73</v>
      </c>
      <c r="Q11" s="128"/>
      <c r="R11" s="128"/>
      <c r="S11" s="26">
        <f>R9/4</f>
        <v>4.5</v>
      </c>
    </row>
    <row r="12" spans="1:20" ht="14.75" customHeight="1" thickBot="1" x14ac:dyDescent="0.5">
      <c r="A12" s="101"/>
      <c r="B12" s="31"/>
      <c r="C12" s="50"/>
      <c r="D12" s="32"/>
      <c r="E12" s="32"/>
      <c r="F12" s="33"/>
      <c r="H12" s="121"/>
      <c r="I12" s="16"/>
      <c r="J12" s="1"/>
      <c r="K12" s="6"/>
      <c r="L12" s="1"/>
      <c r="M12" s="6"/>
      <c r="N12" s="6"/>
      <c r="O12" s="43"/>
    </row>
    <row r="13" spans="1:20" ht="14.75" customHeight="1" x14ac:dyDescent="0.45">
      <c r="A13" s="115" t="s">
        <v>32</v>
      </c>
      <c r="B13" s="51" t="s">
        <v>33</v>
      </c>
      <c r="C13" s="52" t="s">
        <v>34</v>
      </c>
      <c r="D13" s="53">
        <v>8</v>
      </c>
      <c r="E13" s="54" t="s">
        <v>35</v>
      </c>
      <c r="F13" s="55" t="s">
        <v>36</v>
      </c>
      <c r="H13" s="122"/>
      <c r="I13" s="16"/>
      <c r="J13" s="3"/>
      <c r="K13" s="6"/>
      <c r="L13" s="1"/>
      <c r="M13" s="6"/>
      <c r="N13" s="6"/>
      <c r="O13" s="43"/>
    </row>
    <row r="14" spans="1:20" ht="14.25" customHeight="1" x14ac:dyDescent="0.45">
      <c r="A14" s="116"/>
      <c r="B14" s="56" t="s">
        <v>37</v>
      </c>
      <c r="C14" s="57" t="s">
        <v>38</v>
      </c>
      <c r="D14" s="58">
        <v>5</v>
      </c>
      <c r="E14" s="59" t="s">
        <v>14</v>
      </c>
      <c r="F14" s="60" t="s">
        <v>36</v>
      </c>
      <c r="H14" s="122"/>
      <c r="I14" s="16"/>
      <c r="J14" s="1"/>
      <c r="K14" s="6"/>
      <c r="L14" s="1"/>
      <c r="M14" s="6"/>
      <c r="N14" s="6"/>
      <c r="O14" s="43"/>
    </row>
    <row r="15" spans="1:20" ht="14.75" customHeight="1" thickBot="1" x14ac:dyDescent="0.5">
      <c r="A15" s="117"/>
      <c r="B15" s="61"/>
      <c r="C15" s="62"/>
      <c r="D15" s="63"/>
      <c r="E15" s="63"/>
      <c r="F15" s="64"/>
      <c r="H15" s="122"/>
      <c r="I15" s="16"/>
      <c r="J15" s="1"/>
      <c r="K15" s="6"/>
      <c r="L15" s="1"/>
      <c r="M15" s="6"/>
      <c r="N15" s="6"/>
      <c r="O15" s="43"/>
    </row>
    <row r="16" spans="1:20" ht="14.75" customHeight="1" x14ac:dyDescent="0.45">
      <c r="A16" s="102" t="s">
        <v>39</v>
      </c>
      <c r="B16" s="65" t="s">
        <v>40</v>
      </c>
      <c r="C16" s="52" t="s">
        <v>41</v>
      </c>
      <c r="D16" s="53">
        <v>6</v>
      </c>
      <c r="E16" s="54" t="s">
        <v>10</v>
      </c>
      <c r="F16" s="55" t="s">
        <v>42</v>
      </c>
      <c r="H16" s="123"/>
      <c r="I16" s="16"/>
      <c r="J16" s="1"/>
      <c r="K16" s="6"/>
      <c r="L16" s="1"/>
      <c r="M16" s="6"/>
      <c r="N16" s="6"/>
      <c r="O16" s="43"/>
    </row>
    <row r="17" spans="1:15" ht="14.25" customHeight="1" x14ac:dyDescent="0.45">
      <c r="A17" s="103"/>
      <c r="B17" s="35" t="s">
        <v>43</v>
      </c>
      <c r="C17" s="42" t="s">
        <v>44</v>
      </c>
      <c r="D17" s="6">
        <v>5</v>
      </c>
      <c r="E17" s="1" t="s">
        <v>14</v>
      </c>
      <c r="F17" s="30" t="s">
        <v>45</v>
      </c>
      <c r="H17" s="8"/>
      <c r="I17" s="8"/>
      <c r="J17" s="8"/>
      <c r="K17" s="9"/>
      <c r="L17" s="8"/>
      <c r="M17" s="9"/>
      <c r="N17" s="72">
        <f>SUM(N12:N16)</f>
        <v>0</v>
      </c>
      <c r="O17" s="72">
        <f>SUM(O12:O16)</f>
        <v>0</v>
      </c>
    </row>
    <row r="18" spans="1:15" ht="14.25" customHeight="1" x14ac:dyDescent="0.45">
      <c r="A18" s="103"/>
      <c r="B18" s="35"/>
      <c r="C18" s="43"/>
      <c r="D18" s="6"/>
      <c r="E18" s="6"/>
      <c r="F18" s="30"/>
      <c r="H18" s="1"/>
      <c r="I18" s="1"/>
      <c r="J18" s="1"/>
      <c r="K18" s="6"/>
      <c r="L18" s="1"/>
      <c r="M18" s="6"/>
      <c r="N18" s="82"/>
    </row>
    <row r="19" spans="1:15" ht="14.75" customHeight="1" thickBot="1" x14ac:dyDescent="0.5">
      <c r="A19" s="104"/>
      <c r="B19" s="36"/>
      <c r="C19" s="50"/>
      <c r="D19" s="32"/>
      <c r="E19" s="32"/>
      <c r="F19" s="33"/>
      <c r="H19" s="1"/>
      <c r="I19" s="1"/>
      <c r="J19" s="1"/>
      <c r="K19" s="6"/>
      <c r="L19" s="1"/>
      <c r="M19" s="6"/>
      <c r="N19" s="82"/>
    </row>
    <row r="20" spans="1:15" ht="14.65" thickTop="1" x14ac:dyDescent="0.45">
      <c r="H20" s="1"/>
      <c r="I20" s="1"/>
      <c r="J20" s="1"/>
      <c r="K20" s="6"/>
      <c r="L20" s="1"/>
      <c r="M20" s="6"/>
      <c r="N20" s="82"/>
    </row>
    <row r="21" spans="1:15" x14ac:dyDescent="0.45">
      <c r="H21" s="1"/>
      <c r="I21" s="1"/>
      <c r="J21" s="1"/>
      <c r="K21" s="6"/>
      <c r="L21" s="1"/>
      <c r="M21" s="6"/>
      <c r="N21" s="82"/>
    </row>
    <row r="22" spans="1:15" ht="14.65" thickBot="1" x14ac:dyDescent="0.5">
      <c r="H22" s="23"/>
      <c r="I22" s="23"/>
      <c r="J22" s="23"/>
      <c r="K22" s="13"/>
      <c r="L22" s="23"/>
      <c r="M22" s="13"/>
      <c r="N22" s="82"/>
    </row>
    <row r="23" spans="1:15" ht="15" thickTop="1" thickBot="1" x14ac:dyDescent="0.5">
      <c r="J23" s="113" t="s">
        <v>84</v>
      </c>
      <c r="K23" s="114"/>
      <c r="L23" s="114"/>
      <c r="M23" s="22">
        <f>SUM(M6:M22)</f>
        <v>18</v>
      </c>
      <c r="N23" s="82"/>
    </row>
    <row r="24" spans="1:15" ht="14.65" thickTop="1" x14ac:dyDescent="0.45">
      <c r="J24" s="105" t="s">
        <v>140</v>
      </c>
      <c r="K24" s="105"/>
      <c r="L24" s="106">
        <f>O11+O17</f>
        <v>18000</v>
      </c>
      <c r="M24" s="106"/>
    </row>
    <row r="25" spans="1:15" x14ac:dyDescent="0.45">
      <c r="J25" s="106" t="s">
        <v>141</v>
      </c>
      <c r="K25" s="106"/>
      <c r="L25" s="106">
        <f>N11+N17</f>
        <v>17800</v>
      </c>
      <c r="M25" s="106"/>
    </row>
  </sheetData>
  <mergeCells count="16">
    <mergeCell ref="J24:K24"/>
    <mergeCell ref="L24:M24"/>
    <mergeCell ref="J25:K25"/>
    <mergeCell ref="L25:M25"/>
    <mergeCell ref="A1:F2"/>
    <mergeCell ref="I1:K2"/>
    <mergeCell ref="I3:K3"/>
    <mergeCell ref="A4:A7"/>
    <mergeCell ref="I4:K4"/>
    <mergeCell ref="H6:H10"/>
    <mergeCell ref="A8:A12"/>
    <mergeCell ref="P11:R11"/>
    <mergeCell ref="H12:H16"/>
    <mergeCell ref="A13:A15"/>
    <mergeCell ref="A16:A19"/>
    <mergeCell ref="J23:L23"/>
  </mergeCells>
  <dataValidations count="1">
    <dataValidation type="list" allowBlank="1" showInputMessage="1" showErrorMessage="1" sqref="L5:L6 L8:L22" xr:uid="{2A9C54D5-7F77-4F97-984E-813F3B5E388F}">
      <formula1>"Not Started, In-Progress, Complete"</formula1>
    </dataValidation>
  </dataValidations>
  <pageMargins left="0.7" right="0.7" top="0.75" bottom="0.75" header="0.3" footer="0.3"/>
  <pageSetup orientation="portrait"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73E14D-05A6-4F40-8039-B46C4C40B13E}">
  <dimension ref="A1:R24"/>
  <sheetViews>
    <sheetView topLeftCell="I4" workbookViewId="0">
      <selection activeCell="Q9" sqref="Q9"/>
    </sheetView>
  </sheetViews>
  <sheetFormatPr defaultColWidth="8.796875" defaultRowHeight="14.25" x14ac:dyDescent="0.45"/>
  <cols>
    <col min="1" max="1" width="13.46484375" customWidth="1"/>
    <col min="2" max="2" width="5.796875" customWidth="1"/>
    <col min="3" max="3" width="22.1328125" customWidth="1"/>
    <col min="4" max="4" width="6.796875" customWidth="1"/>
    <col min="5" max="5" width="7.1328125" customWidth="1"/>
    <col min="6" max="6" width="7" customWidth="1"/>
    <col min="7" max="7" width="3.1328125" customWidth="1"/>
    <col min="8" max="8" width="6.796875" customWidth="1"/>
    <col min="9" max="9" width="35.796875" customWidth="1"/>
    <col min="10" max="10" width="23.46484375" customWidth="1"/>
    <col min="11" max="11" width="20.1328125" style="2" customWidth="1"/>
    <col min="12" max="12" width="9.796875" bestFit="1" customWidth="1"/>
    <col min="13" max="13" width="9" style="2" customWidth="1"/>
    <col min="14" max="14" width="5.46484375" customWidth="1"/>
    <col min="16" max="16" width="17.796875" customWidth="1"/>
    <col min="17" max="17" width="13.796875" customWidth="1"/>
    <col min="18" max="18" width="16.6640625" customWidth="1"/>
  </cols>
  <sheetData>
    <row r="1" spans="1:18" ht="14.65" thickTop="1" x14ac:dyDescent="0.45">
      <c r="A1" s="107" t="s">
        <v>47</v>
      </c>
      <c r="B1" s="108"/>
      <c r="C1" s="108"/>
      <c r="D1" s="108"/>
      <c r="E1" s="108"/>
      <c r="F1" s="109"/>
      <c r="I1" s="93" t="s">
        <v>48</v>
      </c>
      <c r="J1" s="94"/>
      <c r="K1" s="95"/>
    </row>
    <row r="2" spans="1:18" ht="14.65" thickBot="1" x14ac:dyDescent="0.5">
      <c r="A2" s="110"/>
      <c r="B2" s="111"/>
      <c r="C2" s="111"/>
      <c r="D2" s="111"/>
      <c r="E2" s="111"/>
      <c r="F2" s="112"/>
      <c r="I2" s="96"/>
      <c r="J2" s="97"/>
      <c r="K2" s="98"/>
    </row>
    <row r="3" spans="1:18" ht="28.5" x14ac:dyDescent="0.45">
      <c r="A3" s="17" t="s">
        <v>1</v>
      </c>
      <c r="B3" s="18" t="s">
        <v>2</v>
      </c>
      <c r="C3" s="19" t="s">
        <v>49</v>
      </c>
      <c r="D3" s="19" t="s">
        <v>4</v>
      </c>
      <c r="E3" s="19" t="s">
        <v>5</v>
      </c>
      <c r="F3" s="21" t="s">
        <v>6</v>
      </c>
      <c r="I3" s="140" t="s">
        <v>119</v>
      </c>
      <c r="J3" s="141"/>
      <c r="K3" s="142"/>
    </row>
    <row r="4" spans="1:18" ht="42.5" customHeight="1" thickBot="1" x14ac:dyDescent="0.5">
      <c r="A4" s="115" t="s">
        <v>7</v>
      </c>
      <c r="B4" s="51" t="s">
        <v>8</v>
      </c>
      <c r="C4" s="52" t="s">
        <v>9</v>
      </c>
      <c r="D4" s="53">
        <v>3</v>
      </c>
      <c r="E4" s="54" t="s">
        <v>10</v>
      </c>
      <c r="F4" s="55" t="s">
        <v>11</v>
      </c>
      <c r="I4" s="129" t="s">
        <v>120</v>
      </c>
      <c r="J4" s="135"/>
      <c r="K4" s="136"/>
    </row>
    <row r="5" spans="1:18" s="2" customFormat="1" ht="29.55" customHeight="1" thickBot="1" x14ac:dyDescent="0.5">
      <c r="A5" s="116"/>
      <c r="B5" s="56" t="s">
        <v>12</v>
      </c>
      <c r="C5" s="57" t="s">
        <v>13</v>
      </c>
      <c r="D5" s="58">
        <v>5</v>
      </c>
      <c r="E5" s="59" t="s">
        <v>14</v>
      </c>
      <c r="F5" s="60" t="s">
        <v>11</v>
      </c>
      <c r="G5"/>
      <c r="H5" s="4" t="s">
        <v>52</v>
      </c>
      <c r="I5" s="10" t="s">
        <v>3</v>
      </c>
      <c r="J5" s="10" t="s">
        <v>53</v>
      </c>
      <c r="K5" s="10" t="s">
        <v>5</v>
      </c>
      <c r="L5" s="4" t="s">
        <v>54</v>
      </c>
      <c r="M5" s="5" t="s">
        <v>4</v>
      </c>
      <c r="O5" s="24" t="s">
        <v>55</v>
      </c>
      <c r="P5" s="25" t="s">
        <v>56</v>
      </c>
      <c r="Q5" s="85" t="s">
        <v>142</v>
      </c>
      <c r="R5" s="85" t="s">
        <v>148</v>
      </c>
    </row>
    <row r="6" spans="1:18" ht="43.25" customHeight="1" thickBot="1" x14ac:dyDescent="0.5">
      <c r="A6" s="116"/>
      <c r="B6" s="56" t="s">
        <v>16</v>
      </c>
      <c r="C6" s="57" t="s">
        <v>17</v>
      </c>
      <c r="D6" s="58">
        <v>4</v>
      </c>
      <c r="E6" s="59" t="s">
        <v>18</v>
      </c>
      <c r="F6" s="60" t="s">
        <v>19</v>
      </c>
      <c r="H6" s="145" t="s">
        <v>43</v>
      </c>
      <c r="I6" s="46" t="s">
        <v>44</v>
      </c>
      <c r="J6" s="47" t="s">
        <v>121</v>
      </c>
      <c r="K6" s="46" t="s">
        <v>75</v>
      </c>
      <c r="L6" s="46" t="s">
        <v>69</v>
      </c>
      <c r="M6" s="46">
        <v>4</v>
      </c>
      <c r="O6" s="20" t="s">
        <v>60</v>
      </c>
      <c r="P6" s="20">
        <v>0</v>
      </c>
      <c r="Q6" s="86">
        <f>P6*1000</f>
        <v>0</v>
      </c>
      <c r="R6" s="86">
        <v>0</v>
      </c>
    </row>
    <row r="7" spans="1:18" ht="29" customHeight="1" thickBot="1" x14ac:dyDescent="0.5">
      <c r="A7" s="117"/>
      <c r="B7" s="61"/>
      <c r="C7" s="62"/>
      <c r="D7" s="63"/>
      <c r="E7" s="63"/>
      <c r="F7" s="64"/>
      <c r="H7" s="145"/>
      <c r="I7" s="46"/>
      <c r="J7" s="47" t="s">
        <v>122</v>
      </c>
      <c r="K7" s="46" t="s">
        <v>79</v>
      </c>
      <c r="L7" s="46" t="s">
        <v>69</v>
      </c>
      <c r="M7" s="48">
        <v>4</v>
      </c>
      <c r="O7" s="20" t="s">
        <v>63</v>
      </c>
      <c r="P7" s="20">
        <v>4</v>
      </c>
      <c r="Q7" s="86">
        <f t="shared" ref="Q7:Q9" si="0">P7*1000</f>
        <v>4000</v>
      </c>
      <c r="R7" s="86">
        <v>0</v>
      </c>
    </row>
    <row r="8" spans="1:18" ht="29.25" customHeight="1" thickBot="1" x14ac:dyDescent="0.5">
      <c r="A8" s="115" t="s">
        <v>20</v>
      </c>
      <c r="B8" s="51" t="s">
        <v>21</v>
      </c>
      <c r="C8" s="52" t="s">
        <v>22</v>
      </c>
      <c r="D8" s="53">
        <v>3</v>
      </c>
      <c r="E8" s="54" t="s">
        <v>14</v>
      </c>
      <c r="F8" s="55" t="s">
        <v>19</v>
      </c>
      <c r="H8" s="145"/>
      <c r="I8" s="46"/>
      <c r="J8" s="47" t="s">
        <v>123</v>
      </c>
      <c r="K8" s="46" t="s">
        <v>77</v>
      </c>
      <c r="L8" s="46" t="s">
        <v>69</v>
      </c>
      <c r="M8" s="46">
        <v>4</v>
      </c>
      <c r="O8" s="20" t="s">
        <v>66</v>
      </c>
      <c r="P8" s="20">
        <v>8</v>
      </c>
      <c r="Q8" s="86">
        <f t="shared" si="0"/>
        <v>8000</v>
      </c>
      <c r="R8" s="86">
        <v>0</v>
      </c>
    </row>
    <row r="9" spans="1:18" ht="14.75" customHeight="1" thickBot="1" x14ac:dyDescent="0.5">
      <c r="A9" s="116"/>
      <c r="B9" s="56" t="s">
        <v>24</v>
      </c>
      <c r="C9" s="57" t="s">
        <v>25</v>
      </c>
      <c r="D9" s="58">
        <v>5</v>
      </c>
      <c r="E9" s="59" t="s">
        <v>10</v>
      </c>
      <c r="F9" s="60" t="s">
        <v>26</v>
      </c>
      <c r="H9" s="145"/>
      <c r="I9" s="16"/>
      <c r="J9" s="42"/>
      <c r="K9" s="43"/>
      <c r="L9" s="42"/>
      <c r="M9" s="43"/>
      <c r="O9" s="20" t="s">
        <v>70</v>
      </c>
      <c r="P9" s="20">
        <f>SUM(P6:P8)</f>
        <v>12</v>
      </c>
      <c r="Q9" s="86">
        <f t="shared" si="0"/>
        <v>12000</v>
      </c>
      <c r="R9" s="86">
        <v>0</v>
      </c>
    </row>
    <row r="10" spans="1:18" ht="14.25" customHeight="1" x14ac:dyDescent="0.45">
      <c r="A10" s="116"/>
      <c r="B10" s="56" t="s">
        <v>28</v>
      </c>
      <c r="C10" s="57" t="s">
        <v>29</v>
      </c>
      <c r="D10" s="58">
        <v>8</v>
      </c>
      <c r="E10" s="59" t="s">
        <v>18</v>
      </c>
      <c r="F10" s="60" t="s">
        <v>26</v>
      </c>
      <c r="H10" s="145"/>
      <c r="I10" s="16"/>
      <c r="J10" s="42"/>
      <c r="K10" s="43"/>
      <c r="L10" s="42"/>
      <c r="M10" s="43"/>
    </row>
    <row r="11" spans="1:18" ht="15.75" x14ac:dyDescent="0.5">
      <c r="A11" s="116"/>
      <c r="B11" s="56"/>
      <c r="C11" s="66"/>
      <c r="D11" s="58"/>
      <c r="E11" s="58"/>
      <c r="F11" s="60"/>
      <c r="H11" s="8"/>
      <c r="I11" s="15"/>
      <c r="J11" s="8"/>
      <c r="K11" s="9"/>
      <c r="L11" s="8"/>
      <c r="M11" s="9"/>
      <c r="N11" s="127" t="s">
        <v>73</v>
      </c>
      <c r="O11" s="128"/>
      <c r="P11" s="128"/>
      <c r="Q11" s="26">
        <f>P9/3</f>
        <v>4</v>
      </c>
    </row>
    <row r="12" spans="1:18" ht="14.75" customHeight="1" x14ac:dyDescent="0.45">
      <c r="A12" s="117"/>
      <c r="B12" s="61"/>
      <c r="C12" s="62"/>
      <c r="D12" s="63"/>
      <c r="E12" s="63"/>
      <c r="F12" s="64"/>
      <c r="H12" s="121"/>
      <c r="I12" s="16"/>
      <c r="J12" s="1"/>
      <c r="K12" s="6"/>
      <c r="L12" s="1"/>
      <c r="M12" s="6"/>
    </row>
    <row r="13" spans="1:18" ht="14.75" customHeight="1" x14ac:dyDescent="0.45">
      <c r="A13" s="115" t="s">
        <v>32</v>
      </c>
      <c r="B13" s="51" t="s">
        <v>33</v>
      </c>
      <c r="C13" s="52" t="s">
        <v>34</v>
      </c>
      <c r="D13" s="53">
        <v>8</v>
      </c>
      <c r="E13" s="54" t="s">
        <v>35</v>
      </c>
      <c r="F13" s="55" t="s">
        <v>36</v>
      </c>
      <c r="H13" s="122"/>
      <c r="I13" s="16"/>
      <c r="J13" s="3"/>
      <c r="K13" s="6"/>
      <c r="L13" s="1"/>
      <c r="M13" s="6"/>
    </row>
    <row r="14" spans="1:18" ht="14.25" customHeight="1" x14ac:dyDescent="0.45">
      <c r="A14" s="116"/>
      <c r="B14" s="56" t="s">
        <v>37</v>
      </c>
      <c r="C14" s="57" t="s">
        <v>38</v>
      </c>
      <c r="D14" s="58">
        <v>5</v>
      </c>
      <c r="E14" s="59" t="s">
        <v>14</v>
      </c>
      <c r="F14" s="60" t="s">
        <v>36</v>
      </c>
      <c r="H14" s="122"/>
      <c r="I14" s="16"/>
      <c r="J14" s="1"/>
      <c r="K14" s="6"/>
      <c r="L14" s="1"/>
      <c r="M14" s="6"/>
    </row>
    <row r="15" spans="1:18" ht="14.75" customHeight="1" x14ac:dyDescent="0.45">
      <c r="A15" s="117"/>
      <c r="B15" s="61"/>
      <c r="C15" s="62"/>
      <c r="D15" s="63"/>
      <c r="E15" s="63"/>
      <c r="F15" s="64"/>
      <c r="H15" s="122"/>
      <c r="I15" s="16"/>
      <c r="J15" s="1"/>
      <c r="K15" s="6"/>
      <c r="L15" s="1"/>
      <c r="M15" s="6"/>
    </row>
    <row r="16" spans="1:18" ht="14.75" customHeight="1" x14ac:dyDescent="0.45">
      <c r="A16" s="132" t="s">
        <v>39</v>
      </c>
      <c r="B16" s="65" t="s">
        <v>40</v>
      </c>
      <c r="C16" s="52" t="s">
        <v>41</v>
      </c>
      <c r="D16" s="53">
        <v>6</v>
      </c>
      <c r="E16" s="54" t="s">
        <v>10</v>
      </c>
      <c r="F16" s="55" t="s">
        <v>42</v>
      </c>
      <c r="H16" s="123"/>
      <c r="I16" s="16"/>
      <c r="J16" s="1"/>
      <c r="K16" s="6"/>
      <c r="L16" s="1"/>
      <c r="M16" s="6"/>
    </row>
    <row r="17" spans="1:13" ht="14.25" customHeight="1" x14ac:dyDescent="0.45">
      <c r="A17" s="133"/>
      <c r="B17" s="67" t="s">
        <v>43</v>
      </c>
      <c r="C17" s="57" t="s">
        <v>44</v>
      </c>
      <c r="D17" s="58">
        <v>4</v>
      </c>
      <c r="E17" s="59" t="s">
        <v>14</v>
      </c>
      <c r="F17" s="60" t="s">
        <v>45</v>
      </c>
      <c r="H17" s="8"/>
      <c r="I17" s="8"/>
      <c r="J17" s="8"/>
      <c r="K17" s="9"/>
      <c r="L17" s="8"/>
      <c r="M17" s="9"/>
    </row>
    <row r="18" spans="1:13" ht="14.25" customHeight="1" x14ac:dyDescent="0.45">
      <c r="A18" s="133"/>
      <c r="B18" s="67"/>
      <c r="C18" s="66"/>
      <c r="D18" s="58"/>
      <c r="E18" s="58"/>
      <c r="F18" s="60"/>
      <c r="H18" s="1"/>
      <c r="I18" s="1"/>
      <c r="J18" s="1"/>
      <c r="K18" s="6"/>
      <c r="L18" s="1"/>
      <c r="M18" s="6"/>
    </row>
    <row r="19" spans="1:13" ht="14.75" customHeight="1" x14ac:dyDescent="0.45">
      <c r="A19" s="134"/>
      <c r="B19" s="68"/>
      <c r="C19" s="62"/>
      <c r="D19" s="63"/>
      <c r="E19" s="63"/>
      <c r="F19" s="64"/>
      <c r="H19" s="1"/>
      <c r="I19" s="1"/>
      <c r="J19" s="1"/>
      <c r="K19" s="6"/>
      <c r="L19" s="1"/>
      <c r="M19" s="6"/>
    </row>
    <row r="20" spans="1:13" ht="14.75" customHeight="1" x14ac:dyDescent="0.45">
      <c r="H20" s="1"/>
      <c r="I20" s="1"/>
      <c r="J20" s="1"/>
      <c r="K20" s="6"/>
      <c r="L20" s="1"/>
      <c r="M20" s="6"/>
    </row>
    <row r="21" spans="1:13" x14ac:dyDescent="0.45">
      <c r="H21" s="1"/>
      <c r="I21" s="1"/>
      <c r="J21" s="1"/>
      <c r="K21" s="6"/>
      <c r="L21" s="1"/>
      <c r="M21" s="6"/>
    </row>
    <row r="22" spans="1:13" ht="14.65" thickBot="1" x14ac:dyDescent="0.5">
      <c r="H22" s="23"/>
      <c r="I22" s="23"/>
      <c r="J22" s="23"/>
      <c r="K22" s="13"/>
      <c r="L22" s="23"/>
      <c r="M22" s="13"/>
    </row>
    <row r="23" spans="1:13" ht="15" thickTop="1" thickBot="1" x14ac:dyDescent="0.5">
      <c r="J23" s="113" t="s">
        <v>84</v>
      </c>
      <c r="K23" s="114"/>
      <c r="L23" s="114"/>
      <c r="M23" s="22">
        <f>SUM(M6:M22)</f>
        <v>12</v>
      </c>
    </row>
    <row r="24" spans="1:13" ht="14.65" thickTop="1" x14ac:dyDescent="0.45"/>
  </sheetData>
  <mergeCells count="12">
    <mergeCell ref="A1:F2"/>
    <mergeCell ref="I1:K2"/>
    <mergeCell ref="I3:K3"/>
    <mergeCell ref="A4:A7"/>
    <mergeCell ref="I4:K4"/>
    <mergeCell ref="H6:H10"/>
    <mergeCell ref="A8:A12"/>
    <mergeCell ref="N11:P11"/>
    <mergeCell ref="H12:H16"/>
    <mergeCell ref="A13:A15"/>
    <mergeCell ref="A16:A19"/>
    <mergeCell ref="J23:L23"/>
  </mergeCells>
  <dataValidations count="1">
    <dataValidation type="list" allowBlank="1" showInputMessage="1" showErrorMessage="1" sqref="L5:L22" xr:uid="{A1F6C45A-1A32-4CF1-BB17-ED4EB8EF2E13}">
      <formula1>"Not Started, In-Progress, Complete"</formula1>
    </dataValidation>
  </dataValidations>
  <pageMargins left="0.7" right="0.7" top="0.75" bottom="0.75" header="0.3" footer="0.3"/>
  <pageSetup orientation="portrait" verticalDpi="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C27B1C-6F51-4C2C-BA09-9A169B1BE796}">
  <dimension ref="A1:L28"/>
  <sheetViews>
    <sheetView workbookViewId="0">
      <selection activeCell="M32" sqref="M32"/>
    </sheetView>
  </sheetViews>
  <sheetFormatPr defaultRowHeight="14.25" x14ac:dyDescent="0.45"/>
  <cols>
    <col min="1" max="1" width="19.265625" bestFit="1" customWidth="1"/>
  </cols>
  <sheetData>
    <row r="1" spans="1:12" x14ac:dyDescent="0.45">
      <c r="A1" s="74"/>
      <c r="B1" s="75" t="s">
        <v>126</v>
      </c>
      <c r="C1" s="75" t="s">
        <v>127</v>
      </c>
      <c r="D1" s="75" t="s">
        <v>128</v>
      </c>
      <c r="E1" s="75" t="s">
        <v>129</v>
      </c>
      <c r="F1" s="75" t="s">
        <v>130</v>
      </c>
      <c r="G1" s="76" t="s">
        <v>131</v>
      </c>
      <c r="H1" s="76" t="s">
        <v>124</v>
      </c>
      <c r="I1" s="155"/>
      <c r="J1" s="155"/>
      <c r="K1" s="155"/>
      <c r="L1" s="155"/>
    </row>
    <row r="2" spans="1:12" x14ac:dyDescent="0.45">
      <c r="A2" s="77" t="s">
        <v>132</v>
      </c>
      <c r="B2" s="73">
        <v>40</v>
      </c>
      <c r="C2" s="73">
        <v>21</v>
      </c>
      <c r="D2" s="73">
        <v>52</v>
      </c>
      <c r="E2" s="73">
        <v>39</v>
      </c>
      <c r="F2" s="73">
        <v>18</v>
      </c>
      <c r="G2" s="80">
        <v>12</v>
      </c>
      <c r="H2" s="153">
        <f t="shared" ref="H2:H3" si="0">SUM(B2:G2)</f>
        <v>182</v>
      </c>
      <c r="I2" s="155"/>
      <c r="J2" s="155"/>
      <c r="K2" s="155"/>
      <c r="L2" s="155"/>
    </row>
    <row r="3" spans="1:12" x14ac:dyDescent="0.45">
      <c r="A3" s="77" t="s">
        <v>133</v>
      </c>
      <c r="B3" s="73">
        <v>40</v>
      </c>
      <c r="C3" s="73">
        <v>14</v>
      </c>
      <c r="D3" s="73">
        <v>0</v>
      </c>
      <c r="E3" s="73">
        <v>39</v>
      </c>
      <c r="F3" s="73">
        <v>18</v>
      </c>
      <c r="G3" s="80">
        <v>0</v>
      </c>
      <c r="H3" s="153">
        <f t="shared" si="0"/>
        <v>111</v>
      </c>
      <c r="I3" s="155"/>
      <c r="J3" s="155"/>
      <c r="K3" s="155"/>
      <c r="L3" s="155"/>
    </row>
    <row r="4" spans="1:12" x14ac:dyDescent="0.45">
      <c r="A4" s="77" t="s">
        <v>134</v>
      </c>
      <c r="B4" s="73">
        <f>B2*1000</f>
        <v>40000</v>
      </c>
      <c r="C4" s="73">
        <f>C2*1000</f>
        <v>21000</v>
      </c>
      <c r="D4" s="73">
        <f t="shared" ref="D4:G4" si="1">D2*1000</f>
        <v>52000</v>
      </c>
      <c r="E4" s="73">
        <f t="shared" si="1"/>
        <v>39000</v>
      </c>
      <c r="F4" s="73">
        <f t="shared" si="1"/>
        <v>18000</v>
      </c>
      <c r="G4" s="80">
        <f t="shared" si="1"/>
        <v>12000</v>
      </c>
      <c r="H4" s="153">
        <f>SUM(B4:G4)</f>
        <v>182000</v>
      </c>
      <c r="I4" s="155"/>
      <c r="J4" s="155"/>
      <c r="K4" s="155"/>
      <c r="L4" s="155"/>
    </row>
    <row r="5" spans="1:12" ht="14.65" thickBot="1" x14ac:dyDescent="0.5">
      <c r="A5" s="78" t="s">
        <v>135</v>
      </c>
      <c r="B5" s="79">
        <v>40650</v>
      </c>
      <c r="C5" s="79">
        <v>16700</v>
      </c>
      <c r="D5" s="79">
        <v>0</v>
      </c>
      <c r="E5" s="79">
        <v>38000</v>
      </c>
      <c r="F5" s="79">
        <v>17800</v>
      </c>
      <c r="G5" s="81">
        <v>0</v>
      </c>
      <c r="H5" s="154">
        <f>SUM(B5:G5)</f>
        <v>113150</v>
      </c>
      <c r="I5" s="155"/>
      <c r="J5" s="155"/>
      <c r="K5" s="155"/>
      <c r="L5" s="155"/>
    </row>
    <row r="6" spans="1:12" x14ac:dyDescent="0.45">
      <c r="A6" s="155"/>
      <c r="B6" s="155"/>
      <c r="C6" s="155"/>
      <c r="D6" s="155"/>
      <c r="E6" s="155"/>
      <c r="F6" s="155"/>
      <c r="G6" s="155"/>
      <c r="H6" s="155"/>
      <c r="I6" s="155"/>
      <c r="J6" s="155"/>
      <c r="K6" s="155"/>
      <c r="L6" s="155"/>
    </row>
    <row r="7" spans="1:12" x14ac:dyDescent="0.45">
      <c r="A7" s="87" t="s">
        <v>143</v>
      </c>
      <c r="C7" s="155"/>
      <c r="D7" s="155"/>
      <c r="E7" s="155"/>
      <c r="F7" s="155"/>
      <c r="G7" s="155"/>
      <c r="H7" s="155"/>
      <c r="I7" s="155"/>
      <c r="J7" s="155"/>
      <c r="K7" s="155"/>
      <c r="L7" s="155"/>
    </row>
    <row r="8" spans="1:12" x14ac:dyDescent="0.45">
      <c r="A8" s="87"/>
      <c r="C8" s="155"/>
      <c r="D8" s="155"/>
      <c r="E8" s="155"/>
      <c r="F8" s="155"/>
      <c r="G8" s="155"/>
      <c r="H8" s="155"/>
      <c r="I8" s="155"/>
      <c r="J8" s="155"/>
      <c r="K8" s="155"/>
      <c r="L8" s="155"/>
    </row>
    <row r="9" spans="1:12" x14ac:dyDescent="0.45">
      <c r="A9" t="s">
        <v>136</v>
      </c>
      <c r="B9">
        <f>SUM(B3:G3)*1000</f>
        <v>111000</v>
      </c>
      <c r="C9" s="155"/>
      <c r="D9" s="155"/>
      <c r="E9" s="155"/>
      <c r="F9" s="155"/>
      <c r="G9" s="155"/>
      <c r="H9" s="155"/>
      <c r="I9" s="155"/>
      <c r="J9" s="155"/>
      <c r="K9" s="155"/>
      <c r="L9" s="155"/>
    </row>
    <row r="10" spans="1:12" x14ac:dyDescent="0.45">
      <c r="A10" t="s">
        <v>137</v>
      </c>
      <c r="B10">
        <f>SUM(B5:G5)</f>
        <v>113150</v>
      </c>
      <c r="C10" s="155"/>
      <c r="D10" s="155"/>
      <c r="E10" s="155"/>
      <c r="F10" s="155"/>
      <c r="G10" s="155"/>
      <c r="H10" s="155"/>
      <c r="I10" s="155"/>
      <c r="J10" s="155"/>
      <c r="K10" s="155"/>
      <c r="L10" s="155"/>
    </row>
    <row r="11" spans="1:12" x14ac:dyDescent="0.45">
      <c r="A11" t="s">
        <v>138</v>
      </c>
      <c r="B11">
        <f>SUM(B4,C4,E4,F4)</f>
        <v>118000</v>
      </c>
      <c r="C11" s="155"/>
      <c r="D11" s="155"/>
      <c r="E11" s="155"/>
      <c r="F11" s="155"/>
      <c r="G11" s="155"/>
      <c r="H11" s="155"/>
      <c r="I11" s="155"/>
      <c r="J11" s="155"/>
      <c r="K11" s="155"/>
      <c r="L11" s="155"/>
    </row>
    <row r="12" spans="1:12" x14ac:dyDescent="0.45">
      <c r="A12" s="155"/>
      <c r="B12" s="155"/>
      <c r="C12" s="155"/>
      <c r="D12" s="155"/>
      <c r="E12" s="155"/>
      <c r="F12" s="155"/>
      <c r="G12" s="155"/>
      <c r="H12" s="155"/>
      <c r="I12" s="155"/>
      <c r="J12" s="155"/>
      <c r="K12" s="155"/>
      <c r="L12" s="155"/>
    </row>
    <row r="13" spans="1:12" x14ac:dyDescent="0.45">
      <c r="A13" s="155"/>
      <c r="B13" s="155"/>
      <c r="C13" s="155"/>
      <c r="D13" s="155"/>
      <c r="E13" s="155"/>
      <c r="F13" s="155"/>
      <c r="G13" s="155"/>
      <c r="H13" s="155"/>
      <c r="I13" s="155"/>
      <c r="J13" s="155"/>
      <c r="K13" s="155"/>
      <c r="L13" s="155"/>
    </row>
    <row r="14" spans="1:12" x14ac:dyDescent="0.45">
      <c r="A14" s="88" t="s">
        <v>144</v>
      </c>
      <c r="B14" s="88">
        <f>B9/B10</f>
        <v>0.98099867432611576</v>
      </c>
      <c r="C14" s="155"/>
      <c r="D14" s="155"/>
      <c r="E14" s="155"/>
      <c r="F14" s="155"/>
      <c r="G14" s="155"/>
      <c r="H14" s="155"/>
      <c r="I14" s="155"/>
      <c r="J14" s="155"/>
      <c r="K14" s="155"/>
      <c r="L14" s="155"/>
    </row>
    <row r="15" spans="1:12" x14ac:dyDescent="0.45">
      <c r="A15" s="88" t="s">
        <v>145</v>
      </c>
      <c r="B15" s="88">
        <f>B9/B11</f>
        <v>0.94067796610169496</v>
      </c>
      <c r="C15" s="155"/>
      <c r="D15" s="155"/>
      <c r="E15" s="155"/>
      <c r="F15" s="155"/>
      <c r="G15" s="155"/>
      <c r="H15" s="155"/>
      <c r="I15" s="155"/>
      <c r="J15" s="155"/>
      <c r="K15" s="155"/>
      <c r="L15" s="155"/>
    </row>
    <row r="16" spans="1:12" x14ac:dyDescent="0.45">
      <c r="A16" s="155"/>
      <c r="B16" s="155"/>
      <c r="C16" s="155"/>
      <c r="D16" s="155"/>
      <c r="E16" s="155"/>
      <c r="F16" s="155"/>
      <c r="G16" s="155"/>
      <c r="H16" s="155"/>
      <c r="I16" s="155"/>
      <c r="J16" s="155"/>
      <c r="K16" s="155"/>
      <c r="L16" s="155"/>
    </row>
    <row r="17" spans="1:12" x14ac:dyDescent="0.45">
      <c r="A17" s="88" t="s">
        <v>150</v>
      </c>
      <c r="B17" s="106" t="s">
        <v>156</v>
      </c>
      <c r="C17" s="106"/>
      <c r="D17" s="106"/>
      <c r="E17" s="106"/>
      <c r="F17" s="106"/>
      <c r="G17" s="106"/>
      <c r="H17" s="106"/>
      <c r="I17" s="106"/>
      <c r="J17" s="106"/>
      <c r="K17" s="106"/>
      <c r="L17" s="106"/>
    </row>
    <row r="18" spans="1:12" x14ac:dyDescent="0.45">
      <c r="A18" s="155"/>
      <c r="B18" s="155"/>
      <c r="C18" s="155"/>
      <c r="D18" s="155"/>
      <c r="E18" s="155"/>
      <c r="F18" s="155"/>
      <c r="G18" s="155"/>
      <c r="H18" s="155"/>
      <c r="I18" s="155"/>
      <c r="J18" s="155"/>
      <c r="K18" s="155"/>
      <c r="L18" s="155"/>
    </row>
    <row r="19" spans="1:12" x14ac:dyDescent="0.45">
      <c r="A19" s="88" t="s">
        <v>150</v>
      </c>
      <c r="B19" s="146" t="s">
        <v>151</v>
      </c>
      <c r="C19" s="146"/>
      <c r="D19" s="146"/>
      <c r="E19" s="146"/>
      <c r="F19" s="146"/>
      <c r="G19" s="146"/>
      <c r="H19" s="146"/>
      <c r="I19" s="146"/>
      <c r="J19" s="146"/>
      <c r="K19" s="146"/>
      <c r="L19" s="155"/>
    </row>
    <row r="20" spans="1:12" x14ac:dyDescent="0.45">
      <c r="A20" s="155"/>
      <c r="B20" s="146"/>
      <c r="C20" s="146"/>
      <c r="D20" s="146"/>
      <c r="E20" s="146"/>
      <c r="F20" s="146"/>
      <c r="G20" s="146"/>
      <c r="H20" s="146"/>
      <c r="I20" s="146"/>
      <c r="J20" s="146"/>
      <c r="K20" s="146"/>
      <c r="L20" s="155"/>
    </row>
    <row r="21" spans="1:12" x14ac:dyDescent="0.45">
      <c r="A21" s="155"/>
      <c r="B21" s="146"/>
      <c r="C21" s="146"/>
      <c r="D21" s="146"/>
      <c r="E21" s="146"/>
      <c r="F21" s="146"/>
      <c r="G21" s="146"/>
      <c r="H21" s="146"/>
      <c r="I21" s="146"/>
      <c r="J21" s="146"/>
      <c r="K21" s="146"/>
      <c r="L21" s="155"/>
    </row>
    <row r="22" spans="1:12" x14ac:dyDescent="0.45">
      <c r="A22" s="155"/>
      <c r="B22" s="146"/>
      <c r="C22" s="146"/>
      <c r="D22" s="146"/>
      <c r="E22" s="146"/>
      <c r="F22" s="146"/>
      <c r="G22" s="146"/>
      <c r="H22" s="146"/>
      <c r="I22" s="146"/>
      <c r="J22" s="146"/>
      <c r="K22" s="146"/>
      <c r="L22" s="155"/>
    </row>
    <row r="23" spans="1:12" x14ac:dyDescent="0.45">
      <c r="A23" s="155"/>
      <c r="B23" s="146"/>
      <c r="C23" s="146"/>
      <c r="D23" s="146"/>
      <c r="E23" s="146"/>
      <c r="F23" s="146"/>
      <c r="G23" s="146"/>
      <c r="H23" s="146"/>
      <c r="I23" s="146"/>
      <c r="J23" s="146"/>
      <c r="K23" s="146"/>
      <c r="L23" s="155"/>
    </row>
    <row r="24" spans="1:12" x14ac:dyDescent="0.45">
      <c r="A24" s="155"/>
      <c r="B24" s="146"/>
      <c r="C24" s="146"/>
      <c r="D24" s="146"/>
      <c r="E24" s="146"/>
      <c r="F24" s="146"/>
      <c r="G24" s="146"/>
      <c r="H24" s="146"/>
      <c r="I24" s="146"/>
      <c r="J24" s="146"/>
      <c r="K24" s="146"/>
      <c r="L24" s="155"/>
    </row>
    <row r="25" spans="1:12" x14ac:dyDescent="0.45">
      <c r="A25" s="155"/>
      <c r="B25" s="146"/>
      <c r="C25" s="146"/>
      <c r="D25" s="146"/>
      <c r="E25" s="146"/>
      <c r="F25" s="146"/>
      <c r="G25" s="146"/>
      <c r="H25" s="146"/>
      <c r="I25" s="146"/>
      <c r="J25" s="146"/>
      <c r="K25" s="146"/>
      <c r="L25" s="155"/>
    </row>
    <row r="26" spans="1:12" x14ac:dyDescent="0.45">
      <c r="A26" s="155"/>
      <c r="B26" s="146"/>
      <c r="C26" s="146"/>
      <c r="D26" s="146"/>
      <c r="E26" s="146"/>
      <c r="F26" s="146"/>
      <c r="G26" s="146"/>
      <c r="H26" s="146"/>
      <c r="I26" s="146"/>
      <c r="J26" s="146"/>
      <c r="K26" s="146"/>
      <c r="L26" s="155"/>
    </row>
    <row r="27" spans="1:12" x14ac:dyDescent="0.45">
      <c r="A27" s="155"/>
      <c r="B27" s="146"/>
      <c r="C27" s="146"/>
      <c r="D27" s="146"/>
      <c r="E27" s="146"/>
      <c r="F27" s="146"/>
      <c r="G27" s="146"/>
      <c r="H27" s="146"/>
      <c r="I27" s="146"/>
      <c r="J27" s="146"/>
      <c r="K27" s="146"/>
      <c r="L27" s="155"/>
    </row>
    <row r="28" spans="1:12" x14ac:dyDescent="0.45">
      <c r="A28" s="155"/>
      <c r="B28" s="146"/>
      <c r="C28" s="146"/>
      <c r="D28" s="146"/>
      <c r="E28" s="146"/>
      <c r="F28" s="146"/>
      <c r="G28" s="146"/>
      <c r="H28" s="146"/>
      <c r="I28" s="146"/>
      <c r="J28" s="146"/>
      <c r="K28" s="146"/>
      <c r="L28" s="155"/>
    </row>
  </sheetData>
  <mergeCells count="2">
    <mergeCell ref="B19:K28"/>
    <mergeCell ref="B17:L17"/>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7757C8-8B2A-40E9-8851-B44CF400D946}">
  <dimension ref="A1:N36"/>
  <sheetViews>
    <sheetView tabSelected="1" workbookViewId="0">
      <selection activeCell="L36" sqref="L36"/>
    </sheetView>
  </sheetViews>
  <sheetFormatPr defaultRowHeight="14.25" x14ac:dyDescent="0.45"/>
  <cols>
    <col min="1" max="1" width="28.265625" customWidth="1"/>
  </cols>
  <sheetData>
    <row r="1" spans="1:14" x14ac:dyDescent="0.45">
      <c r="A1" s="148" t="s">
        <v>149</v>
      </c>
      <c r="B1" s="151">
        <v>1</v>
      </c>
      <c r="C1" s="151">
        <v>2</v>
      </c>
      <c r="D1" s="151">
        <v>3</v>
      </c>
      <c r="E1" s="151">
        <v>4</v>
      </c>
      <c r="F1" s="151">
        <v>5</v>
      </c>
      <c r="G1" s="151">
        <v>6</v>
      </c>
      <c r="H1" s="151">
        <v>7</v>
      </c>
      <c r="I1" s="151">
        <v>8</v>
      </c>
      <c r="J1" s="152">
        <v>9</v>
      </c>
      <c r="K1" s="152">
        <v>10</v>
      </c>
      <c r="L1" s="152">
        <v>11</v>
      </c>
      <c r="M1" s="152">
        <v>12</v>
      </c>
      <c r="N1" s="155"/>
    </row>
    <row r="2" spans="1:14" x14ac:dyDescent="0.45">
      <c r="A2" s="149" t="s">
        <v>147</v>
      </c>
      <c r="B2" s="150">
        <f>'Sprint 1-1'!T6+'Sprint 2-1'!T6</f>
        <v>20600</v>
      </c>
      <c r="C2" s="150">
        <f>'Sprint 1-1'!T7+'Sprint 2-1'!T7</f>
        <v>43400</v>
      </c>
      <c r="D2" s="150">
        <f>'Sprint 1-1'!T8+'Sprint 2-1'!T8</f>
        <v>65650</v>
      </c>
      <c r="E2" s="150">
        <f>'Sprint 1-1'!T9+'Sprint 2-1'!T9</f>
        <v>78650</v>
      </c>
      <c r="F2" s="150">
        <f>E2+'Sprint 1-2'!T6+'Sprint 2-2'!T6</f>
        <v>91450</v>
      </c>
      <c r="G2" s="150">
        <f>E2+'Sprint 1-2'!T7+'Sprint 2-2'!T7</f>
        <v>105250</v>
      </c>
      <c r="H2" s="150">
        <f>E2+'Sprint 1-2'!T8+'Sprint 2-2'!T8</f>
        <v>112150</v>
      </c>
      <c r="I2" s="150">
        <f>E2+'Sprint 1-2'!T9+'Sprint 2-2'!T9</f>
        <v>113150</v>
      </c>
      <c r="J2" s="150">
        <f>I2+'Sprint 1-3'!R6+'Sprint 2-3'!R6</f>
        <v>113150</v>
      </c>
      <c r="K2" s="73">
        <f>J2+'Sprint 1-3'!R7+'Sprint 2-3'!R7</f>
        <v>113150</v>
      </c>
      <c r="L2" s="73">
        <f>K2+'Sprint 1-3'!R8+'Sprint 2-3'!R8</f>
        <v>113150</v>
      </c>
      <c r="M2" s="73">
        <f>L2+'Sprint 1-3'!R9+'Sprint 2-3'!R9</f>
        <v>113150</v>
      </c>
      <c r="N2" s="155"/>
    </row>
    <row r="3" spans="1:14" x14ac:dyDescent="0.45">
      <c r="A3" s="149" t="s">
        <v>146</v>
      </c>
      <c r="B3" s="150">
        <f>'Sprint 1-1'!S6+'Sprint 2-1'!S6</f>
        <v>24000</v>
      </c>
      <c r="C3" s="150">
        <f>'Sprint 1-1'!S7+'Sprint 2-1'!S7</f>
        <v>45000</v>
      </c>
      <c r="D3" s="150">
        <f>'Sprint 1-1'!S8+'Sprint 2-1'!S8</f>
        <v>61000</v>
      </c>
      <c r="E3" s="150">
        <f>'Sprint 1-1'!S9+'Sprint 2-1'!S9</f>
        <v>79000</v>
      </c>
      <c r="F3" s="150">
        <f>E3+'Sprint 1-2'!S6+'Sprint 2-2'!S6</f>
        <v>86000</v>
      </c>
      <c r="G3" s="150">
        <f>E3+'Sprint 1-2'!S7+'Sprint 2-2'!S7</f>
        <v>99000</v>
      </c>
      <c r="H3" s="150">
        <f>E3+'Sprint 1-2'!S8+'Sprint 2-2'!S8</f>
        <v>108000</v>
      </c>
      <c r="I3" s="150">
        <f>E3+'Sprint 1-2'!S9+'Sprint 2-2'!S9</f>
        <v>118000</v>
      </c>
      <c r="J3" s="150">
        <f>I3+'Sprint 1-3'!Q6+'Sprint 2-3'!Q6</f>
        <v>130000</v>
      </c>
      <c r="K3" s="150">
        <f>J3+('Sprint 1-3'!Q7-'Sprint 1-3'!Q6)+('Sprint 2-3'!Q7-'Sprint 2-3'!Q6)</f>
        <v>152000</v>
      </c>
      <c r="L3" s="150">
        <f>K3+('Sprint 1-3'!Q8-'Sprint 1-3'!Q7)+('Sprint 2-3'!Q8-'Sprint 2-3'!Q7)</f>
        <v>164000</v>
      </c>
      <c r="M3" s="150">
        <f>L3+('Sprint 1-3'!Q9-'Sprint 1-3'!Q8)+('Sprint 2-3'!Q9-'Sprint 2-3'!Q8)</f>
        <v>182000</v>
      </c>
      <c r="N3" s="155"/>
    </row>
    <row r="4" spans="1:14" x14ac:dyDescent="0.45">
      <c r="A4" t="s">
        <v>153</v>
      </c>
      <c r="B4">
        <v>8</v>
      </c>
      <c r="C4" s="155"/>
      <c r="D4" s="155"/>
      <c r="E4" s="155"/>
      <c r="F4" s="155"/>
      <c r="G4" s="155"/>
      <c r="H4" s="155"/>
      <c r="I4" s="155"/>
      <c r="J4" s="155"/>
      <c r="K4" s="155"/>
      <c r="L4" s="155"/>
      <c r="M4" s="155"/>
      <c r="N4" s="155"/>
    </row>
    <row r="5" spans="1:14" x14ac:dyDescent="0.45">
      <c r="A5" s="155"/>
      <c r="B5" s="155"/>
      <c r="C5" s="155"/>
      <c r="D5" s="155"/>
      <c r="E5" s="155"/>
      <c r="F5" s="155"/>
      <c r="G5" s="155"/>
      <c r="H5" s="155"/>
      <c r="I5" s="155"/>
      <c r="J5" s="155"/>
      <c r="K5" s="155"/>
      <c r="L5" s="155"/>
      <c r="M5" s="155"/>
      <c r="N5" s="155"/>
    </row>
    <row r="6" spans="1:14" x14ac:dyDescent="0.45">
      <c r="A6" s="155"/>
      <c r="B6" s="155"/>
      <c r="C6" s="155"/>
      <c r="D6" s="155"/>
      <c r="E6" s="155"/>
      <c r="F6" s="155"/>
      <c r="G6" s="155"/>
      <c r="H6" s="155"/>
      <c r="I6" s="155"/>
      <c r="J6" s="155"/>
      <c r="K6" s="155"/>
      <c r="L6" s="155"/>
      <c r="M6" s="155"/>
      <c r="N6" s="155"/>
    </row>
    <row r="7" spans="1:14" x14ac:dyDescent="0.45">
      <c r="A7" s="155"/>
      <c r="B7" s="155"/>
      <c r="C7" s="155"/>
      <c r="D7" s="155"/>
      <c r="E7" s="155"/>
      <c r="F7" s="155"/>
      <c r="G7" s="155"/>
      <c r="H7" s="155"/>
      <c r="I7" s="155"/>
      <c r="J7" s="155"/>
      <c r="K7" s="155"/>
      <c r="L7" s="155"/>
      <c r="M7" s="155"/>
      <c r="N7" s="155"/>
    </row>
    <row r="8" spans="1:14" x14ac:dyDescent="0.45">
      <c r="A8" s="155"/>
      <c r="B8" s="155"/>
      <c r="C8" s="155"/>
      <c r="D8" s="155"/>
      <c r="E8" s="155"/>
      <c r="F8" s="155"/>
      <c r="G8" s="155"/>
      <c r="H8" s="155"/>
      <c r="I8" s="155"/>
      <c r="J8" s="155"/>
      <c r="K8" s="155"/>
      <c r="L8" s="155"/>
      <c r="M8" s="155"/>
      <c r="N8" s="155"/>
    </row>
    <row r="9" spans="1:14" x14ac:dyDescent="0.45">
      <c r="A9" s="155"/>
      <c r="B9" s="155"/>
      <c r="C9" s="155"/>
      <c r="D9" s="155"/>
      <c r="E9" s="155"/>
      <c r="F9" s="155"/>
      <c r="G9" s="155"/>
      <c r="H9" s="155"/>
      <c r="I9" s="155"/>
      <c r="J9" s="155"/>
      <c r="K9" s="155"/>
      <c r="L9" s="155"/>
      <c r="M9" s="155"/>
      <c r="N9" s="155"/>
    </row>
    <row r="10" spans="1:14" x14ac:dyDescent="0.45">
      <c r="A10" s="155"/>
      <c r="B10" s="155"/>
      <c r="C10" s="155"/>
      <c r="D10" s="155"/>
      <c r="E10" s="155"/>
      <c r="F10" s="155"/>
      <c r="G10" s="155"/>
      <c r="H10" s="155"/>
      <c r="I10" s="155"/>
      <c r="J10" s="155"/>
      <c r="K10" s="155"/>
      <c r="L10" s="155"/>
      <c r="M10" s="155"/>
      <c r="N10" s="155"/>
    </row>
    <row r="11" spans="1:14" x14ac:dyDescent="0.45">
      <c r="A11" s="155"/>
      <c r="B11" s="155"/>
      <c r="C11" s="155"/>
      <c r="D11" s="155"/>
      <c r="E11" s="155"/>
      <c r="F11" s="155"/>
      <c r="G11" s="155"/>
      <c r="H11" s="155"/>
      <c r="I11" s="155"/>
      <c r="J11" s="155"/>
      <c r="K11" s="155"/>
      <c r="L11" s="155"/>
      <c r="M11" s="155"/>
      <c r="N11" s="155"/>
    </row>
    <row r="12" spans="1:14" x14ac:dyDescent="0.45">
      <c r="A12" s="155"/>
      <c r="B12" s="155"/>
      <c r="C12" s="155"/>
      <c r="D12" s="155"/>
      <c r="E12" s="155"/>
      <c r="F12" s="155"/>
      <c r="G12" s="155"/>
      <c r="H12" s="155"/>
      <c r="I12" s="155"/>
      <c r="J12" s="155"/>
      <c r="K12" s="155"/>
      <c r="L12" s="155"/>
      <c r="M12" s="155"/>
      <c r="N12" s="155"/>
    </row>
    <row r="13" spans="1:14" x14ac:dyDescent="0.45">
      <c r="A13" s="155"/>
      <c r="B13" s="155"/>
      <c r="C13" s="155"/>
      <c r="D13" s="155"/>
      <c r="E13" s="155"/>
      <c r="F13" s="155"/>
      <c r="G13" s="155"/>
      <c r="H13" s="155"/>
      <c r="I13" s="155"/>
      <c r="J13" s="155"/>
      <c r="K13" s="155"/>
      <c r="L13" s="155"/>
      <c r="M13" s="155"/>
      <c r="N13" s="155"/>
    </row>
    <row r="14" spans="1:14" x14ac:dyDescent="0.45">
      <c r="A14" s="155"/>
      <c r="B14" s="155"/>
      <c r="C14" s="155"/>
      <c r="D14" s="155"/>
      <c r="E14" s="155"/>
      <c r="F14" s="155"/>
      <c r="G14" s="155"/>
      <c r="H14" s="155"/>
      <c r="I14" s="155"/>
      <c r="J14" s="155"/>
      <c r="K14" s="155"/>
      <c r="L14" s="155"/>
      <c r="M14" s="155"/>
      <c r="N14" s="155"/>
    </row>
    <row r="15" spans="1:14" x14ac:dyDescent="0.45">
      <c r="A15" s="155"/>
      <c r="B15" s="155"/>
      <c r="C15" s="155"/>
      <c r="D15" s="155"/>
      <c r="E15" s="155"/>
      <c r="F15" s="155"/>
      <c r="G15" s="155"/>
      <c r="H15" s="155"/>
      <c r="I15" s="155"/>
      <c r="J15" s="155"/>
      <c r="K15" s="155"/>
      <c r="L15" s="155"/>
      <c r="M15" s="155"/>
      <c r="N15" s="155"/>
    </row>
    <row r="16" spans="1:14" x14ac:dyDescent="0.45">
      <c r="A16" s="155"/>
      <c r="B16" s="155"/>
      <c r="C16" s="155"/>
      <c r="D16" s="155"/>
      <c r="E16" s="155"/>
      <c r="F16" s="155"/>
      <c r="G16" s="155"/>
      <c r="H16" s="155"/>
      <c r="I16" s="155"/>
      <c r="J16" s="155"/>
      <c r="K16" s="155"/>
      <c r="L16" s="155"/>
      <c r="M16" s="155"/>
      <c r="N16" s="155"/>
    </row>
    <row r="17" spans="1:14" x14ac:dyDescent="0.45">
      <c r="A17" s="155"/>
      <c r="B17" s="155"/>
      <c r="C17" s="155"/>
      <c r="D17" s="155"/>
      <c r="E17" s="155"/>
      <c r="F17" s="155"/>
      <c r="G17" s="155"/>
      <c r="H17" s="155"/>
      <c r="I17" s="155"/>
      <c r="J17" s="155"/>
      <c r="K17" s="155"/>
      <c r="L17" s="155"/>
      <c r="M17" s="155"/>
      <c r="N17" s="155"/>
    </row>
    <row r="18" spans="1:14" x14ac:dyDescent="0.45">
      <c r="A18" s="155"/>
      <c r="B18" s="155"/>
      <c r="C18" s="155"/>
      <c r="D18" s="155"/>
      <c r="E18" s="155"/>
      <c r="F18" s="155"/>
      <c r="G18" s="155"/>
      <c r="H18" s="155"/>
      <c r="I18" s="155"/>
      <c r="J18" s="155"/>
      <c r="K18" s="155"/>
      <c r="L18" s="155"/>
      <c r="M18" s="155"/>
      <c r="N18" s="155"/>
    </row>
    <row r="19" spans="1:14" x14ac:dyDescent="0.45">
      <c r="A19" s="155"/>
      <c r="B19" s="155"/>
      <c r="C19" s="155"/>
      <c r="D19" s="155"/>
      <c r="E19" s="155"/>
      <c r="F19" s="155"/>
      <c r="G19" s="155"/>
      <c r="H19" s="155"/>
      <c r="I19" s="155"/>
      <c r="J19" s="155"/>
      <c r="K19" s="155"/>
      <c r="L19" s="155"/>
      <c r="M19" s="155"/>
      <c r="N19" s="155"/>
    </row>
    <row r="20" spans="1:14" x14ac:dyDescent="0.45">
      <c r="A20" s="155"/>
      <c r="B20" s="155"/>
      <c r="C20" s="155"/>
      <c r="D20" s="155"/>
      <c r="E20" s="155"/>
      <c r="F20" s="155"/>
      <c r="G20" s="155"/>
      <c r="H20" s="155"/>
      <c r="I20" s="155"/>
      <c r="J20" s="155"/>
      <c r="K20" s="155"/>
      <c r="L20" s="155"/>
      <c r="M20" s="155"/>
      <c r="N20" s="155"/>
    </row>
    <row r="21" spans="1:14" x14ac:dyDescent="0.45">
      <c r="A21" s="155"/>
      <c r="B21" s="155"/>
      <c r="C21" s="155"/>
      <c r="D21" s="155"/>
      <c r="E21" s="155"/>
      <c r="F21" s="155"/>
      <c r="G21" s="155"/>
      <c r="H21" s="155"/>
      <c r="I21" s="155"/>
      <c r="J21" s="155"/>
      <c r="K21" s="155"/>
      <c r="L21" s="155"/>
      <c r="M21" s="155"/>
      <c r="N21" s="155"/>
    </row>
    <row r="22" spans="1:14" x14ac:dyDescent="0.45">
      <c r="A22" s="155"/>
      <c r="B22" s="155"/>
      <c r="C22" s="155"/>
      <c r="D22" s="155"/>
      <c r="E22" s="155"/>
      <c r="F22" s="155"/>
      <c r="G22" s="155"/>
      <c r="H22" s="155"/>
      <c r="I22" s="155"/>
      <c r="J22" s="155"/>
      <c r="K22" s="155"/>
      <c r="L22" s="155"/>
      <c r="M22" s="155"/>
      <c r="N22" s="155"/>
    </row>
    <row r="23" spans="1:14" x14ac:dyDescent="0.45">
      <c r="A23" s="155"/>
      <c r="B23" s="155"/>
      <c r="C23" s="155"/>
      <c r="D23" s="155"/>
      <c r="E23" s="155"/>
      <c r="F23" s="155"/>
      <c r="G23" s="155"/>
      <c r="H23" s="155"/>
      <c r="I23" s="155"/>
      <c r="J23" s="155"/>
      <c r="K23" s="155"/>
      <c r="L23" s="155"/>
      <c r="M23" s="155"/>
      <c r="N23" s="155"/>
    </row>
    <row r="24" spans="1:14" x14ac:dyDescent="0.45">
      <c r="A24" s="155"/>
      <c r="B24" s="155"/>
      <c r="C24" s="155"/>
      <c r="D24" s="155"/>
      <c r="E24" s="155"/>
      <c r="F24" s="155"/>
      <c r="G24" s="155"/>
      <c r="H24" s="155"/>
      <c r="I24" s="155"/>
      <c r="J24" s="155"/>
      <c r="K24" s="155"/>
      <c r="L24" s="155"/>
      <c r="M24" s="155"/>
      <c r="N24" s="155"/>
    </row>
    <row r="25" spans="1:14" x14ac:dyDescent="0.45">
      <c r="A25" s="155"/>
      <c r="B25" s="155"/>
      <c r="C25" s="155"/>
      <c r="D25" s="155"/>
      <c r="E25" s="155"/>
      <c r="F25" s="155"/>
      <c r="G25" s="155"/>
      <c r="H25" s="155"/>
      <c r="I25" s="155"/>
      <c r="J25" s="155"/>
      <c r="K25" s="155"/>
      <c r="L25" s="155"/>
      <c r="M25" s="155"/>
      <c r="N25" s="155"/>
    </row>
    <row r="26" spans="1:14" x14ac:dyDescent="0.45">
      <c r="A26" s="155"/>
      <c r="B26" s="155"/>
      <c r="C26" s="155"/>
      <c r="D26" s="155"/>
      <c r="E26" s="155"/>
      <c r="F26" s="155"/>
      <c r="G26" s="155"/>
      <c r="H26" s="155"/>
      <c r="I26" s="155"/>
      <c r="J26" s="155"/>
      <c r="K26" s="155"/>
      <c r="L26" s="155"/>
      <c r="M26" s="155"/>
      <c r="N26" s="155"/>
    </row>
    <row r="27" spans="1:14" x14ac:dyDescent="0.45">
      <c r="A27" s="155"/>
      <c r="B27" s="155"/>
      <c r="C27" s="155"/>
      <c r="D27" s="155"/>
      <c r="E27" s="155"/>
      <c r="F27" s="155"/>
      <c r="G27" s="155"/>
      <c r="H27" s="155"/>
      <c r="I27" s="155"/>
      <c r="J27" s="155"/>
      <c r="K27" s="155"/>
      <c r="L27" s="155"/>
      <c r="M27" s="155"/>
      <c r="N27" s="155"/>
    </row>
    <row r="28" spans="1:14" x14ac:dyDescent="0.45">
      <c r="A28" s="155"/>
      <c r="B28" s="155"/>
      <c r="C28" s="155"/>
      <c r="D28" s="155"/>
      <c r="E28" s="155"/>
      <c r="F28" s="155"/>
      <c r="G28" s="155"/>
      <c r="H28" s="155"/>
      <c r="I28" s="155"/>
      <c r="J28" s="155"/>
      <c r="K28" s="155"/>
      <c r="L28" s="155"/>
      <c r="M28" s="155"/>
      <c r="N28" s="155"/>
    </row>
    <row r="29" spans="1:14" ht="14.25" customHeight="1" x14ac:dyDescent="0.45">
      <c r="A29" s="88" t="s">
        <v>150</v>
      </c>
      <c r="B29" s="146" t="s">
        <v>154</v>
      </c>
      <c r="C29" s="146"/>
      <c r="D29" s="146"/>
      <c r="E29" s="146"/>
      <c r="F29" s="146"/>
      <c r="G29" s="146"/>
      <c r="H29" s="146"/>
      <c r="I29" s="146"/>
      <c r="J29" s="146"/>
      <c r="K29" s="155"/>
      <c r="L29" s="155"/>
      <c r="M29" s="155"/>
      <c r="N29" s="155"/>
    </row>
    <row r="30" spans="1:14" x14ac:dyDescent="0.45">
      <c r="A30" s="155"/>
      <c r="B30" s="146"/>
      <c r="C30" s="146"/>
      <c r="D30" s="146"/>
      <c r="E30" s="146"/>
      <c r="F30" s="146"/>
      <c r="G30" s="146"/>
      <c r="H30" s="146"/>
      <c r="I30" s="146"/>
      <c r="J30" s="146"/>
      <c r="K30" s="155"/>
      <c r="L30" s="155"/>
      <c r="M30" s="155"/>
      <c r="N30" s="155"/>
    </row>
    <row r="31" spans="1:14" x14ac:dyDescent="0.45">
      <c r="A31" s="155"/>
      <c r="B31" s="146"/>
      <c r="C31" s="146"/>
      <c r="D31" s="146"/>
      <c r="E31" s="146"/>
      <c r="F31" s="146"/>
      <c r="G31" s="146"/>
      <c r="H31" s="146"/>
      <c r="I31" s="146"/>
      <c r="J31" s="146"/>
      <c r="K31" s="155"/>
      <c r="L31" s="155"/>
      <c r="M31" s="155"/>
      <c r="N31" s="155"/>
    </row>
    <row r="32" spans="1:14" x14ac:dyDescent="0.45">
      <c r="A32" s="155"/>
      <c r="B32" s="146"/>
      <c r="C32" s="146"/>
      <c r="D32" s="146"/>
      <c r="E32" s="146"/>
      <c r="F32" s="146"/>
      <c r="G32" s="146"/>
      <c r="H32" s="146"/>
      <c r="I32" s="146"/>
      <c r="J32" s="146"/>
      <c r="K32" s="155"/>
      <c r="L32" s="155"/>
      <c r="M32" s="155"/>
      <c r="N32" s="155"/>
    </row>
    <row r="33" spans="1:14" x14ac:dyDescent="0.45">
      <c r="A33" s="155"/>
      <c r="B33" s="146"/>
      <c r="C33" s="146"/>
      <c r="D33" s="146"/>
      <c r="E33" s="146"/>
      <c r="F33" s="146"/>
      <c r="G33" s="146"/>
      <c r="H33" s="146"/>
      <c r="I33" s="146"/>
      <c r="J33" s="146"/>
      <c r="K33" s="155"/>
      <c r="L33" s="155"/>
      <c r="M33" s="155"/>
      <c r="N33" s="155"/>
    </row>
    <row r="34" spans="1:14" x14ac:dyDescent="0.45">
      <c r="A34" s="89" t="s">
        <v>152</v>
      </c>
      <c r="B34" s="147" t="s">
        <v>155</v>
      </c>
      <c r="C34" s="147"/>
      <c r="D34" s="147"/>
      <c r="E34" s="147"/>
      <c r="F34" s="147"/>
      <c r="G34" s="147"/>
      <c r="H34" s="147"/>
      <c r="I34" s="147"/>
      <c r="J34" s="147"/>
      <c r="K34" s="155"/>
      <c r="L34" s="155"/>
      <c r="M34" s="155"/>
      <c r="N34" s="155"/>
    </row>
    <row r="35" spans="1:14" x14ac:dyDescent="0.45">
      <c r="B35" s="147"/>
      <c r="C35" s="147"/>
      <c r="D35" s="147"/>
      <c r="E35" s="147"/>
      <c r="F35" s="147"/>
      <c r="G35" s="147"/>
      <c r="H35" s="147"/>
      <c r="I35" s="147"/>
      <c r="J35" s="147"/>
      <c r="K35" s="155"/>
      <c r="L35" s="155"/>
      <c r="M35" s="155"/>
      <c r="N35" s="155"/>
    </row>
    <row r="36" spans="1:14" x14ac:dyDescent="0.45">
      <c r="A36" s="155"/>
      <c r="B36" s="155"/>
      <c r="C36" s="155"/>
      <c r="D36" s="155"/>
      <c r="E36" s="155"/>
      <c r="F36" s="155"/>
      <c r="G36" s="155"/>
      <c r="H36" s="155"/>
      <c r="I36" s="155"/>
      <c r="J36" s="155"/>
      <c r="K36" s="155"/>
      <c r="L36" s="155"/>
      <c r="M36" s="155"/>
      <c r="N36" s="155"/>
    </row>
  </sheetData>
  <mergeCells count="2">
    <mergeCell ref="B34:J35"/>
    <mergeCell ref="B29:J33"/>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MediaLengthInSeconds xmlns="9ce1e8c6-30e9-4cab-a608-7635234f52f4"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69DA8DDE9A0714BB68B458104092ACC" ma:contentTypeVersion="7" ma:contentTypeDescription="Create a new document." ma:contentTypeScope="" ma:versionID="75f5d631d06d23c26423e16b4e10127a">
  <xsd:schema xmlns:xsd="http://www.w3.org/2001/XMLSchema" xmlns:xs="http://www.w3.org/2001/XMLSchema" xmlns:p="http://schemas.microsoft.com/office/2006/metadata/properties" xmlns:ns2="9ce1e8c6-30e9-4cab-a608-7635234f52f4" targetNamespace="http://schemas.microsoft.com/office/2006/metadata/properties" ma:root="true" ma:fieldsID="b6febecd105da1388bc24332831a739b" ns2:_="">
    <xsd:import namespace="9ce1e8c6-30e9-4cab-a608-7635234f52f4"/>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LengthInSecond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ce1e8c6-30e9-4cab-a608-7635234f52f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Length (seconds)" ma:internalName="MediaLengthInSeconds" ma:readOnly="true">
      <xsd:simpleType>
        <xsd:restriction base="dms:Unknown"/>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0E4146A-4ED1-4143-B659-1FDB34970312}">
  <ds:schemaRefs>
    <ds:schemaRef ds:uri="http://schemas.microsoft.com/office/2006/metadata/properties"/>
    <ds:schemaRef ds:uri="http://schemas.microsoft.com/office/infopath/2007/PartnerControls"/>
    <ds:schemaRef ds:uri="9ce1e8c6-30e9-4cab-a608-7635234f52f4"/>
  </ds:schemaRefs>
</ds:datastoreItem>
</file>

<file path=customXml/itemProps2.xml><?xml version="1.0" encoding="utf-8"?>
<ds:datastoreItem xmlns:ds="http://schemas.openxmlformats.org/officeDocument/2006/customXml" ds:itemID="{1D5CDD19-A9A3-41F9-AB81-082AB4BDC1E2}">
  <ds:schemaRefs>
    <ds:schemaRef ds:uri="http://schemas.microsoft.com/sharepoint/v3/contenttype/forms"/>
  </ds:schemaRefs>
</ds:datastoreItem>
</file>

<file path=customXml/itemProps3.xml><?xml version="1.0" encoding="utf-8"?>
<ds:datastoreItem xmlns:ds="http://schemas.openxmlformats.org/officeDocument/2006/customXml" ds:itemID="{87232848-D8F6-47E2-9880-9D9C2D4AEBB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ce1e8c6-30e9-4cab-a608-7635234f52f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704ce3d6-a4bf-4e09-8516-d52840c9f7a9}" enabled="0" method="" siteId="{704ce3d6-a4bf-4e09-8516-d52840c9f7a9}"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 Product Backlog</vt:lpstr>
      <vt:lpstr>Sprint 1-1</vt:lpstr>
      <vt:lpstr>Sprint 1-2</vt:lpstr>
      <vt:lpstr>Sprint 1-3</vt:lpstr>
      <vt:lpstr>Sprint 2-1</vt:lpstr>
      <vt:lpstr>Sprint 2-2</vt:lpstr>
      <vt:lpstr>Sprint 2-3</vt:lpstr>
      <vt:lpstr>Calculation</vt:lpstr>
      <vt:lpstr>Doube S Curve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janaki krishnamurthy</dc:creator>
  <cp:keywords/>
  <dc:description/>
  <cp:lastModifiedBy>Laznier Mederos Santos</cp:lastModifiedBy>
  <cp:revision/>
  <dcterms:created xsi:type="dcterms:W3CDTF">2022-05-14T21:28:27Z</dcterms:created>
  <dcterms:modified xsi:type="dcterms:W3CDTF">2025-03-21T18:26:51Z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0x010100069DA8DDE9A0714BB68B458104092ACC</vt:lpwstr>
  </property>
  <property fmtid="{D5CDD505-2E9C-101B-9397-08002B2CF9AE}" pid="3" name="Order">
    <vt:r8>7700</vt:r8>
  </property>
  <property fmtid="{D5CDD505-2E9C-101B-9397-08002B2CF9AE}" pid="4" name="_ExtendedDescription">
    <vt:lpwstr/>
  </property>
  <property fmtid="{D5CDD505-2E9C-101B-9397-08002B2CF9AE}" pid="5" name="TriggerFlowInfo">
    <vt:lpwstr/>
  </property>
  <property fmtid="{D5CDD505-2E9C-101B-9397-08002B2CF9AE}" pid="6" name="ComplianceAssetId">
    <vt:lpwstr/>
  </property>
</Properties>
</file>